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0"/>
  </bookViews>
  <sheets>
    <sheet name="Osallistujat" sheetId="1" r:id="rId1"/>
    <sheet name="Nimet" sheetId="2" state="hidden" r:id="rId2"/>
    <sheet name="Harrastelijat" sheetId="3" r:id="rId3"/>
    <sheet name="Vet-60 A" sheetId="4" r:id="rId4"/>
    <sheet name="Vet-60 B" sheetId="5" r:id="rId5"/>
    <sheet name="Vet-60 cup" sheetId="6" r:id="rId6"/>
    <sheet name="1550 A,B" sheetId="7" r:id="rId7"/>
    <sheet name="1550 cup" sheetId="8" r:id="rId8"/>
    <sheet name="1850 A,B" sheetId="9" r:id="rId9"/>
    <sheet name="1850 C" sheetId="10" r:id="rId10"/>
    <sheet name="1850 cup" sheetId="11" r:id="rId11"/>
    <sheet name="1400 A,B" sheetId="12" r:id="rId12"/>
    <sheet name="1400 C" sheetId="13" r:id="rId13"/>
    <sheet name="1400 cup" sheetId="14" r:id="rId14"/>
    <sheet name="MK A,B" sheetId="15" r:id="rId15"/>
    <sheet name="MK cup" sheetId="16" r:id="rId16"/>
    <sheet name="Vet-50 A,B" sheetId="17" r:id="rId17"/>
    <sheet name="Vet-50 cup" sheetId="18" r:id="rId18"/>
    <sheet name="1700 A,B" sheetId="19" r:id="rId19"/>
    <sheet name="1700 cup" sheetId="20" r:id="rId20"/>
    <sheet name="M&lt;1900 A,B" sheetId="21" r:id="rId21"/>
    <sheet name="M&lt;1900 cup" sheetId="22" r:id="rId22"/>
    <sheet name="cup32" sheetId="23" state="hidden" r:id="rId23"/>
    <sheet name="cup16" sheetId="24" state="hidden" r:id="rId24"/>
    <sheet name="cup8" sheetId="25" state="hidden" r:id="rId25"/>
    <sheet name="Pool6" sheetId="26" state="hidden" r:id="rId26"/>
    <sheet name="Pool4" sheetId="27" state="hidden" r:id="rId27"/>
  </sheets>
  <definedNames>
    <definedName name="Db">'Nimet'!$A$2:$D$151</definedName>
    <definedName name="_xlnm.Print_Area" localSheetId="13">'1400 cup'!$D$1:$I$16</definedName>
    <definedName name="_xlnm.Print_Area" localSheetId="7">'1550 cup'!$D$1:$I$16</definedName>
    <definedName name="_xlnm.Print_Area" localSheetId="19">'1700 cup'!$D$1:$I$16</definedName>
    <definedName name="_xlnm.Print_Area" localSheetId="10">'1850 cup'!$D$1:$I$16</definedName>
    <definedName name="_xlnm.Print_Area" localSheetId="23">'cup16'!$D$1:$J$31</definedName>
    <definedName name="_xlnm.Print_Area" localSheetId="22">'cup32'!$D$1:$J$51</definedName>
    <definedName name="_xlnm.Print_Area" localSheetId="24">'cup8'!$D$1:$J$21</definedName>
    <definedName name="_xlnm.Print_Area" localSheetId="2">'Harrastelijat'!$C$1:$AM$38</definedName>
    <definedName name="_xlnm.Print_Area" localSheetId="21">'M&lt;1900 cup'!$D$1:$I$16</definedName>
    <definedName name="_xlnm.Print_Area" localSheetId="15">'MK cup'!$D$1:$I$16</definedName>
    <definedName name="_xlnm.Print_Area" localSheetId="1">'Nimet'!$A$1:$D$251</definedName>
    <definedName name="_xlnm.Print_Area" localSheetId="26">'Pool4'!$C$1:$AM$25</definedName>
    <definedName name="_xlnm.Print_Area" localSheetId="25">'Pool6'!$C$1:$AM$38</definedName>
    <definedName name="_xlnm.Print_Area" localSheetId="17">'Vet-50 cup'!$D$1:$I$16</definedName>
    <definedName name="_xlnm.Print_Area" localSheetId="3">'Vet-60 A'!$C$1:$AM$38</definedName>
    <definedName name="_xlnm.Print_Area" localSheetId="4">'Vet-60 B'!$C$1:$AM$38</definedName>
    <definedName name="_xlnm.Print_Area" localSheetId="5">'Vet-60 cup'!$D$1:$I$16</definedName>
    <definedName name="_xlnm.Print_Titles" localSheetId="1">'Nimet'!$1:$1</definedName>
  </definedNames>
  <calcPr fullCalcOnLoad="1"/>
</workbook>
</file>

<file path=xl/sharedStrings.xml><?xml version="1.0" encoding="utf-8"?>
<sst xmlns="http://schemas.openxmlformats.org/spreadsheetml/2006/main" count="2168" uniqueCount="156">
  <si>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</si>
  <si>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</si>
  <si>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</si>
  <si>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</si>
  <si>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</si>
  <si>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</si>
  <si>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</si>
  <si>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</si>
  <si>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</si>
  <si>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</si>
  <si>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</si>
  <si>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</si>
  <si>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</si>
  <si>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</si>
  <si>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</si>
  <si>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</si>
  <si>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</si>
  <si>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</si>
  <si>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</si>
  <si>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</si>
  <si>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</si>
  <si>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</si>
  <si>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</si>
  <si>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</si>
  <si>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</si>
  <si>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</si>
  <si>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</si>
  <si>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</si>
  <si>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</si>
  <si>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</si>
  <si>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</si>
  <si>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</si>
  <si>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</si>
  <si>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</si>
  <si>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</si>
  <si>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</si>
  <si>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</si>
  <si>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SeSi</t>
  </si>
  <si>
    <t>KoKu</t>
  </si>
  <si>
    <t>Pooli B</t>
  </si>
  <si>
    <t>Pooli C</t>
  </si>
  <si>
    <t>Pooli D</t>
  </si>
  <si>
    <t>Por-83</t>
  </si>
  <si>
    <t>Alén Tommy</t>
  </si>
  <si>
    <t>Kallinki Tuomas</t>
  </si>
  <si>
    <t>Olah Pentti</t>
  </si>
  <si>
    <t>Klo 10.00</t>
  </si>
  <si>
    <t>Tuomari</t>
  </si>
  <si>
    <t>Risku Jarkko</t>
  </si>
  <si>
    <t>Övermark Pekka</t>
  </si>
  <si>
    <t>PT 75</t>
  </si>
  <si>
    <t>PT Espoo</t>
  </si>
  <si>
    <t>KLO 10.00</t>
  </si>
  <si>
    <t>TUOMARI</t>
  </si>
  <si>
    <t>Kara Tauno</t>
  </si>
  <si>
    <t>Akava</t>
  </si>
  <si>
    <t>JysRy</t>
  </si>
  <si>
    <t>Vesaluoma Jari</t>
  </si>
  <si>
    <t>KePTS</t>
  </si>
  <si>
    <t>Herrgård Bo-Eric</t>
  </si>
  <si>
    <t>Portfors Kai Kent</t>
  </si>
  <si>
    <t>Ström Börje</t>
  </si>
  <si>
    <t>Mäntyniemi Keijo</t>
  </si>
  <si>
    <t>KurVi</t>
  </si>
  <si>
    <t>Sanroos Tony</t>
  </si>
  <si>
    <t>Semjonov Nikolai</t>
  </si>
  <si>
    <t>Väyrynen Viljo</t>
  </si>
  <si>
    <t>LrTU</t>
  </si>
  <si>
    <t>Luttunen Juhani</t>
  </si>
  <si>
    <t>Merimiesunioni</t>
  </si>
  <si>
    <t>NuSe</t>
  </si>
  <si>
    <t>Paperiliitto os. 41</t>
  </si>
  <si>
    <t>Kalliokoski Jukka</t>
  </si>
  <si>
    <t>PAU 153</t>
  </si>
  <si>
    <t>Hänninen Paavo</t>
  </si>
  <si>
    <t>Faily Jusuf</t>
  </si>
  <si>
    <t>Kaarineva Ismo</t>
  </si>
  <si>
    <t>Potiris Rafael</t>
  </si>
  <si>
    <t>Jormanainen Vesa</t>
  </si>
  <si>
    <t>Kapanen Tuukka</t>
  </si>
  <si>
    <t>Antinoja Jari</t>
  </si>
  <si>
    <t>Jokiranta Risto</t>
  </si>
  <si>
    <t>Koistinen Juho</t>
  </si>
  <si>
    <t>Ojala Alpo</t>
  </si>
  <si>
    <t>Pitkänen Harri</t>
  </si>
  <si>
    <t>Pääkkö Alice</t>
  </si>
  <si>
    <t>Repetti Vesa-Matti</t>
  </si>
  <si>
    <t>Tevaniemi Juhani</t>
  </si>
  <si>
    <t>Dahlström Jukka</t>
  </si>
  <si>
    <t>TEK</t>
  </si>
  <si>
    <t>Taive Kari</t>
  </si>
  <si>
    <t>ToTe</t>
  </si>
  <si>
    <t>Bakharev Andrei</t>
  </si>
  <si>
    <t>Tupy</t>
  </si>
  <si>
    <t>Lakeuden kisat 7.6.2014</t>
  </si>
  <si>
    <t>Vet-60 Pooli A</t>
  </si>
  <si>
    <t>Vet-60 Pooli B</t>
  </si>
  <si>
    <t>Lakeuden kisat</t>
  </si>
  <si>
    <t>Vet-60 CUP</t>
  </si>
  <si>
    <t>A1</t>
  </si>
  <si>
    <t>B2</t>
  </si>
  <si>
    <t>B1</t>
  </si>
  <si>
    <t>M1550</t>
  </si>
  <si>
    <t>M1550 CUP</t>
  </si>
  <si>
    <t>M1850</t>
  </si>
  <si>
    <t>Klo 11.30</t>
  </si>
  <si>
    <t>M1850 CUP</t>
  </si>
  <si>
    <t>A2</t>
  </si>
  <si>
    <t>C1</t>
  </si>
  <si>
    <t>C2</t>
  </si>
  <si>
    <t>M1400</t>
  </si>
  <si>
    <t>M1400 CUP</t>
  </si>
  <si>
    <t>MK</t>
  </si>
  <si>
    <t>Klo 13.30</t>
  </si>
  <si>
    <t>MK CUP</t>
  </si>
  <si>
    <t>Vet-50</t>
  </si>
  <si>
    <t>Vet-50 CUP</t>
  </si>
  <si>
    <t>M1700</t>
  </si>
  <si>
    <t>Klo 15.00</t>
  </si>
  <si>
    <t>M1700 CUP</t>
  </si>
  <si>
    <t>SMKJ</t>
  </si>
  <si>
    <t>Harrastelijat (Ei rating-luokka)</t>
  </si>
  <si>
    <t>2,7,8</t>
  </si>
  <si>
    <t>Ylipelkonen Vesa</t>
  </si>
  <si>
    <t>4.</t>
  </si>
  <si>
    <t>3,10,-7,7</t>
  </si>
  <si>
    <t>5.</t>
  </si>
  <si>
    <t>6.</t>
  </si>
  <si>
    <t>5,12,4</t>
  </si>
  <si>
    <t>7,5,9</t>
  </si>
  <si>
    <t>6,9,8</t>
  </si>
  <si>
    <t>-9,-9,7,5,7</t>
  </si>
  <si>
    <t>4,6,-10,2</t>
  </si>
  <si>
    <t>6,5,10</t>
  </si>
  <si>
    <t>6,12,-8,8</t>
  </si>
  <si>
    <t>8,6,5</t>
  </si>
  <si>
    <t>8,6,-11,5</t>
  </si>
  <si>
    <t>8,10,3</t>
  </si>
  <si>
    <t>-7,10,9,12</t>
  </si>
  <si>
    <t>-5,6,8,12</t>
  </si>
  <si>
    <t>8,9,-4,-8,3</t>
  </si>
  <si>
    <t>1,9,3</t>
  </si>
  <si>
    <t>9,5,4</t>
  </si>
  <si>
    <t>8,-9,10,7</t>
  </si>
  <si>
    <t>5,-9,6,5</t>
  </si>
  <si>
    <t>6,-12,-7,4,9</t>
  </si>
  <si>
    <t>-7,-7,10,7,7</t>
  </si>
  <si>
    <t>4,3,3,</t>
  </si>
  <si>
    <t>7,7,6</t>
  </si>
  <si>
    <t>-5,-6,10,6,8</t>
  </si>
  <si>
    <t>9,9,-9,-5,5</t>
  </si>
  <si>
    <t>3,10,9</t>
  </si>
  <si>
    <t>-8,4,-4,4,8</t>
  </si>
  <si>
    <t>6,6,-9,5</t>
  </si>
  <si>
    <t>AY M1900 CUP (ei rating-luokka)</t>
  </si>
  <si>
    <t>AY M1900 (Ei rating-luokka)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</si>
</sst>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5.57421875" style="0" bestFit="1" customWidth="1"/>
    <col min="3" max="3" width="5.00390625" style="0" bestFit="1" customWidth="1"/>
  </cols>
  <sheetData>
    <row r="1" spans="1:3" ht="12.75">
      <c r="A1" s="1" t="s">
        <v>54</v>
      </c>
      <c r="B1" s="1" t="s">
        <v>55</v>
      </c>
      <c r="C1" s="1">
        <v>1836</v>
      </c>
    </row>
    <row r="2" spans="1:3" ht="12.75">
      <c r="A2" s="1" t="s">
        <v>54</v>
      </c>
      <c r="B2" s="1" t="s">
        <v>56</v>
      </c>
      <c r="C2" s="1">
        <v>1836</v>
      </c>
    </row>
    <row r="3" spans="1:3" ht="12.75">
      <c r="A3" s="1" t="s">
        <v>57</v>
      </c>
      <c r="B3" s="1" t="s">
        <v>58</v>
      </c>
      <c r="C3" s="1">
        <v>1220</v>
      </c>
    </row>
    <row r="4" spans="1:3" ht="12.75">
      <c r="A4" s="1" t="s">
        <v>43</v>
      </c>
      <c r="B4" s="1" t="s">
        <v>38</v>
      </c>
      <c r="C4" s="1">
        <v>1710</v>
      </c>
    </row>
    <row r="5" spans="1:3" ht="12.75">
      <c r="A5" s="1" t="s">
        <v>59</v>
      </c>
      <c r="B5" s="1" t="s">
        <v>38</v>
      </c>
      <c r="C5" s="1">
        <v>1668</v>
      </c>
    </row>
    <row r="6" spans="1:3" ht="12.75">
      <c r="A6" s="1" t="s">
        <v>60</v>
      </c>
      <c r="B6" s="1" t="s">
        <v>38</v>
      </c>
      <c r="C6" s="1">
        <v>1626</v>
      </c>
    </row>
    <row r="7" spans="1:3" ht="12.75">
      <c r="A7" s="1" t="s">
        <v>48</v>
      </c>
      <c r="B7" s="1" t="s">
        <v>38</v>
      </c>
      <c r="C7" s="1">
        <v>1649</v>
      </c>
    </row>
    <row r="8" spans="1:3" ht="12.75">
      <c r="A8" s="1" t="s">
        <v>61</v>
      </c>
      <c r="B8" s="1" t="s">
        <v>38</v>
      </c>
      <c r="C8" s="1">
        <v>1220</v>
      </c>
    </row>
    <row r="9" spans="1:3" ht="12.75">
      <c r="A9" s="1" t="s">
        <v>62</v>
      </c>
      <c r="B9" s="1" t="s">
        <v>63</v>
      </c>
      <c r="C9" s="1">
        <v>0</v>
      </c>
    </row>
    <row r="10" spans="1:3" ht="12.75">
      <c r="A10" s="1" t="s">
        <v>64</v>
      </c>
      <c r="B10" s="1" t="s">
        <v>63</v>
      </c>
      <c r="C10" s="1">
        <v>0</v>
      </c>
    </row>
    <row r="11" spans="1:3" ht="12.75">
      <c r="A11" s="1" t="s">
        <v>65</v>
      </c>
      <c r="B11" s="1" t="s">
        <v>63</v>
      </c>
      <c r="C11" s="1">
        <v>1278</v>
      </c>
    </row>
    <row r="12" spans="1:3" ht="12.75">
      <c r="A12" s="1" t="s">
        <v>66</v>
      </c>
      <c r="B12" s="1" t="s">
        <v>67</v>
      </c>
      <c r="C12" s="1">
        <v>1063</v>
      </c>
    </row>
    <row r="13" spans="1:3" ht="12.75">
      <c r="A13" s="1" t="s">
        <v>68</v>
      </c>
      <c r="B13" s="1" t="s">
        <v>69</v>
      </c>
      <c r="C13" s="1">
        <v>1589</v>
      </c>
    </row>
    <row r="14" spans="1:3" ht="12.75">
      <c r="A14" s="1" t="s">
        <v>68</v>
      </c>
      <c r="B14" s="1" t="s">
        <v>70</v>
      </c>
      <c r="C14" s="1">
        <v>1589</v>
      </c>
    </row>
    <row r="15" spans="1:3" ht="12.75">
      <c r="A15" s="1" t="s">
        <v>57</v>
      </c>
      <c r="B15" s="1" t="s">
        <v>71</v>
      </c>
      <c r="C15" s="1">
        <v>1220</v>
      </c>
    </row>
    <row r="16" spans="1:3" ht="12.75">
      <c r="A16" s="1" t="s">
        <v>72</v>
      </c>
      <c r="B16" s="1" t="s">
        <v>73</v>
      </c>
      <c r="C16" s="1">
        <v>1546</v>
      </c>
    </row>
    <row r="17" spans="1:3" ht="12.75">
      <c r="A17" s="1" t="s">
        <v>75</v>
      </c>
      <c r="B17" s="1" t="s">
        <v>50</v>
      </c>
      <c r="C17" s="1">
        <v>1764</v>
      </c>
    </row>
    <row r="18" spans="1:3" ht="12.75">
      <c r="A18" s="1" t="s">
        <v>76</v>
      </c>
      <c r="B18" s="1" t="s">
        <v>50</v>
      </c>
      <c r="C18" s="1">
        <v>1304</v>
      </c>
    </row>
    <row r="19" spans="1:3" ht="12.75">
      <c r="A19" s="1" t="s">
        <v>77</v>
      </c>
      <c r="B19" s="1" t="s">
        <v>50</v>
      </c>
      <c r="C19" s="1">
        <v>1645</v>
      </c>
    </row>
    <row r="20" spans="1:3" ht="12.75">
      <c r="A20" s="1" t="s">
        <v>78</v>
      </c>
      <c r="B20" s="1" t="s">
        <v>51</v>
      </c>
      <c r="C20" s="1">
        <v>1580</v>
      </c>
    </row>
    <row r="21" spans="1:3" ht="12.75">
      <c r="A21" s="1" t="s">
        <v>79</v>
      </c>
      <c r="B21" s="1" t="s">
        <v>51</v>
      </c>
      <c r="C21" s="1">
        <v>1871</v>
      </c>
    </row>
    <row r="22" spans="1:3" ht="12.75">
      <c r="A22" s="1" t="s">
        <v>80</v>
      </c>
      <c r="B22" s="1" t="s">
        <v>37</v>
      </c>
      <c r="C22" s="1">
        <v>1413</v>
      </c>
    </row>
    <row r="23" spans="1:3" ht="12.75">
      <c r="A23" s="1" t="s">
        <v>81</v>
      </c>
      <c r="B23" s="1" t="s">
        <v>37</v>
      </c>
      <c r="C23" s="1">
        <v>0</v>
      </c>
    </row>
    <row r="24" spans="1:3" ht="12.75">
      <c r="A24" s="1" t="s">
        <v>44</v>
      </c>
      <c r="B24" s="1" t="s">
        <v>37</v>
      </c>
      <c r="C24" s="1">
        <v>1546</v>
      </c>
    </row>
    <row r="25" spans="1:3" ht="12.75">
      <c r="A25" s="1" t="s">
        <v>82</v>
      </c>
      <c r="B25" s="1" t="s">
        <v>37</v>
      </c>
      <c r="C25" s="1">
        <v>1207</v>
      </c>
    </row>
    <row r="26" spans="1:3" ht="12.75">
      <c r="A26" s="1" t="s">
        <v>83</v>
      </c>
      <c r="B26" s="1" t="s">
        <v>37</v>
      </c>
      <c r="C26" s="1">
        <v>1310</v>
      </c>
    </row>
    <row r="27" spans="1:3" ht="12.75">
      <c r="A27" s="1" t="s">
        <v>45</v>
      </c>
      <c r="B27" s="1" t="s">
        <v>37</v>
      </c>
      <c r="C27" s="1">
        <v>2558</v>
      </c>
    </row>
    <row r="28" spans="1:3" ht="12.75">
      <c r="A28" s="1" t="s">
        <v>84</v>
      </c>
      <c r="B28" s="1" t="s">
        <v>37</v>
      </c>
      <c r="C28" s="1">
        <v>1382</v>
      </c>
    </row>
    <row r="29" spans="1:3" ht="12.75">
      <c r="A29" s="1" t="s">
        <v>85</v>
      </c>
      <c r="B29" s="1" t="s">
        <v>37</v>
      </c>
      <c r="C29" s="1">
        <v>984</v>
      </c>
    </row>
    <row r="30" spans="1:3" ht="12.75">
      <c r="A30" s="1" t="s">
        <v>86</v>
      </c>
      <c r="B30" s="1" t="s">
        <v>37</v>
      </c>
      <c r="C30" s="1">
        <v>1328</v>
      </c>
    </row>
    <row r="31" spans="1:3" ht="12.75">
      <c r="A31" s="1" t="s">
        <v>87</v>
      </c>
      <c r="B31" s="1" t="s">
        <v>37</v>
      </c>
      <c r="C31" s="1">
        <v>1099</v>
      </c>
    </row>
    <row r="32" spans="1:3" ht="12.75">
      <c r="A32" s="1" t="s">
        <v>123</v>
      </c>
      <c r="B32" s="1" t="s">
        <v>37</v>
      </c>
      <c r="C32" s="1">
        <v>1293</v>
      </c>
    </row>
    <row r="33" spans="1:3" ht="12.75">
      <c r="A33" s="1" t="s">
        <v>49</v>
      </c>
      <c r="B33" s="1" t="s">
        <v>37</v>
      </c>
      <c r="C33" s="1">
        <v>1344</v>
      </c>
    </row>
    <row r="34" spans="1:3" ht="12.75">
      <c r="A34" s="116" t="s">
        <v>79</v>
      </c>
      <c r="B34" s="116" t="s">
        <v>120</v>
      </c>
      <c r="C34" s="1">
        <v>1871</v>
      </c>
    </row>
    <row r="35" spans="1:3" ht="12.75">
      <c r="A35" s="1" t="s">
        <v>88</v>
      </c>
      <c r="B35" s="1" t="s">
        <v>89</v>
      </c>
      <c r="C35" s="1">
        <v>1821</v>
      </c>
    </row>
    <row r="36" spans="1:3" ht="12.75">
      <c r="A36" s="1" t="s">
        <v>90</v>
      </c>
      <c r="B36" s="1" t="s">
        <v>91</v>
      </c>
      <c r="C36" s="1">
        <v>1558</v>
      </c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12" sqref="AI1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104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105</v>
      </c>
      <c r="AI6" s="28"/>
      <c r="AJ6" s="28"/>
      <c r="AK6" s="28"/>
    </row>
    <row r="7" ht="15" customHeight="1">
      <c r="B7" s="9"/>
    </row>
    <row r="8" spans="2:4" ht="14.25" customHeight="1">
      <c r="B8" s="95" t="s">
        <v>40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4</v>
      </c>
      <c r="B10" s="30">
        <v>1</v>
      </c>
      <c r="C10" s="36">
        <v>1710</v>
      </c>
      <c r="D10" s="14" t="str">
        <f>IF(A10=0,"",INDEX(Nimet!$A$2:$D$251,A10,4))</f>
        <v>Alén Tommy, KoKu</v>
      </c>
      <c r="E10" s="129"/>
      <c r="F10" s="130"/>
      <c r="G10" s="130"/>
      <c r="H10" s="130"/>
      <c r="I10" s="131"/>
      <c r="J10" s="124" t="str">
        <f>CONCATENATE(AB22,"-",AD22)</f>
        <v>2-3</v>
      </c>
      <c r="K10" s="125"/>
      <c r="L10" s="125"/>
      <c r="M10" s="125"/>
      <c r="N10" s="126"/>
      <c r="O10" s="124" t="str">
        <f>CONCATENATE(AB16,"-",AD16)</f>
        <v>3-0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1-1</v>
      </c>
      <c r="Z10" s="122"/>
      <c r="AA10" s="122"/>
      <c r="AB10" s="122"/>
      <c r="AC10" s="123"/>
      <c r="AD10" s="121" t="str">
        <f>CONCATENATE(AB16+AB19+AB22,"-",AD16+AD19+AD22)</f>
        <v>5-3</v>
      </c>
      <c r="AE10" s="122"/>
      <c r="AF10" s="122"/>
      <c r="AG10" s="122"/>
      <c r="AH10" s="123"/>
      <c r="AI10" s="70" t="s">
        <v>31</v>
      </c>
    </row>
    <row r="11" spans="1:35" ht="14.25" customHeight="1">
      <c r="A11" s="20">
        <v>20</v>
      </c>
      <c r="B11" s="30">
        <v>2</v>
      </c>
      <c r="C11" s="36">
        <v>1645</v>
      </c>
      <c r="D11" s="14" t="str">
        <f>IF(A11=0,"",INDEX(Nimet!$A$2:$D$251,A11,4))</f>
        <v>Potiris Rafael, PT 75</v>
      </c>
      <c r="E11" s="124" t="str">
        <f>CONCATENATE(AD22,"-",AB22)</f>
        <v>3-2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3-2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2-0</v>
      </c>
      <c r="Z11" s="122"/>
      <c r="AA11" s="122"/>
      <c r="AB11" s="122"/>
      <c r="AC11" s="123"/>
      <c r="AD11" s="121" t="str">
        <f>CONCATENATE(AB17+AB20+AD22,"-",AD17+AD20+AB22)</f>
        <v>6-4</v>
      </c>
      <c r="AE11" s="122"/>
      <c r="AF11" s="122"/>
      <c r="AG11" s="122"/>
      <c r="AH11" s="123"/>
      <c r="AI11" s="70" t="s">
        <v>30</v>
      </c>
    </row>
    <row r="12" spans="1:35" ht="14.25" customHeight="1">
      <c r="A12" s="20">
        <v>6</v>
      </c>
      <c r="B12" s="30">
        <v>3</v>
      </c>
      <c r="C12" s="36">
        <v>1626</v>
      </c>
      <c r="D12" s="14" t="str">
        <f>IF(A12=0,"",INDEX(Nimet!$A$2:$D$251,A12,4))</f>
        <v>Portfors Kai Kent, KoKu</v>
      </c>
      <c r="E12" s="124" t="str">
        <f>CONCATENATE(AD16,"-",AB16)</f>
        <v>0-3</v>
      </c>
      <c r="F12" s="125"/>
      <c r="G12" s="125"/>
      <c r="H12" s="125"/>
      <c r="I12" s="126"/>
      <c r="J12" s="124" t="str">
        <f>CONCATENATE(AD20,"-",AB20)</f>
        <v>2-3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0-2</v>
      </c>
      <c r="Z12" s="122"/>
      <c r="AA12" s="122"/>
      <c r="AB12" s="122"/>
      <c r="AC12" s="123"/>
      <c r="AD12" s="121" t="str">
        <f>CONCATENATE(AD16+AD20+AB23,"-",AB16+AB20+AD23)</f>
        <v>2-6</v>
      </c>
      <c r="AE12" s="122"/>
      <c r="AF12" s="122"/>
      <c r="AG12" s="122"/>
      <c r="AH12" s="123"/>
      <c r="AI12" s="70" t="s">
        <v>32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Alén Tommy, KoKu  -  Portfors Kai Kent, KoKu</v>
      </c>
      <c r="G16" s="65">
        <v>11</v>
      </c>
      <c r="H16" s="71" t="s">
        <v>27</v>
      </c>
      <c r="I16" s="66">
        <v>8</v>
      </c>
      <c r="J16" s="72"/>
      <c r="K16" s="65">
        <v>11</v>
      </c>
      <c r="L16" s="71" t="s">
        <v>27</v>
      </c>
      <c r="M16" s="66">
        <v>6</v>
      </c>
      <c r="N16" s="72"/>
      <c r="O16" s="65">
        <v>11</v>
      </c>
      <c r="P16" s="71" t="s">
        <v>27</v>
      </c>
      <c r="Q16" s="66">
        <v>9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Potiris Rafael, PT 75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Alén Tommy, KoKu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Potiris Rafael, PT 75  -  Portfors Kai Kent, KoKu</v>
      </c>
      <c r="G20" s="65">
        <v>5</v>
      </c>
      <c r="H20" s="71" t="s">
        <v>27</v>
      </c>
      <c r="I20" s="66">
        <v>11</v>
      </c>
      <c r="J20" s="72"/>
      <c r="K20" s="65">
        <v>11</v>
      </c>
      <c r="L20" s="71" t="s">
        <v>27</v>
      </c>
      <c r="M20" s="66">
        <v>9</v>
      </c>
      <c r="N20" s="72"/>
      <c r="O20" s="65">
        <v>9</v>
      </c>
      <c r="P20" s="71" t="s">
        <v>27</v>
      </c>
      <c r="Q20" s="66">
        <v>11</v>
      </c>
      <c r="R20" s="73"/>
      <c r="S20" s="65">
        <v>11</v>
      </c>
      <c r="T20" s="71" t="s">
        <v>27</v>
      </c>
      <c r="U20" s="66">
        <v>5</v>
      </c>
      <c r="V20" s="73"/>
      <c r="W20" s="65">
        <v>11</v>
      </c>
      <c r="X20" s="71" t="s">
        <v>27</v>
      </c>
      <c r="Y20" s="66">
        <v>5</v>
      </c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Alén Tommy, KoKu  -  Potiris Rafael, PT 75</v>
      </c>
      <c r="G22" s="65">
        <v>11</v>
      </c>
      <c r="H22" s="71" t="s">
        <v>27</v>
      </c>
      <c r="I22" s="66">
        <v>7</v>
      </c>
      <c r="J22" s="72"/>
      <c r="K22" s="65">
        <v>14</v>
      </c>
      <c r="L22" s="71" t="s">
        <v>27</v>
      </c>
      <c r="M22" s="66">
        <v>12</v>
      </c>
      <c r="N22" s="72"/>
      <c r="O22" s="65">
        <v>4</v>
      </c>
      <c r="P22" s="71" t="s">
        <v>27</v>
      </c>
      <c r="Q22" s="66">
        <v>11</v>
      </c>
      <c r="R22" s="73"/>
      <c r="S22" s="65">
        <v>8</v>
      </c>
      <c r="T22" s="71" t="s">
        <v>27</v>
      </c>
      <c r="U22" s="66">
        <v>11</v>
      </c>
      <c r="V22" s="73"/>
      <c r="W22" s="65">
        <v>9</v>
      </c>
      <c r="X22" s="71" t="s">
        <v>27</v>
      </c>
      <c r="Y22" s="66">
        <v>11</v>
      </c>
      <c r="Z22" s="72"/>
      <c r="AA22" s="72"/>
      <c r="AB22" s="74">
        <f>IF($G22-$I22&gt;0,1,0)+IF($K22-$M22&gt;0,1,0)+IF($O22-$Q22&gt;0,1,0)+IF($S22-$U22&gt;0,1,0)+IF($W22-$Y22&gt;0,1,0)</f>
        <v>2</v>
      </c>
      <c r="AC22" s="75" t="s">
        <v>27</v>
      </c>
      <c r="AD22" s="76">
        <f>IF($G22-$I22&lt;0,1,0)+IF($K22-$M22&lt;0,1,0)+IF($O22-$Q22&lt;0,1,0)+IF($S22-$U22&lt;0,1,0)+IF($W22-$Y22&lt;0,1,0)</f>
        <v>3</v>
      </c>
      <c r="AE22" s="77"/>
      <c r="AF22" s="78">
        <f>IF($AB22-$AD22&gt;0,1,0)</f>
        <v>0</v>
      </c>
      <c r="AG22" s="67" t="s">
        <v>27</v>
      </c>
      <c r="AH22" s="79">
        <f>IF($AB22-$AD22&lt;0,1,0)</f>
        <v>1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Portfors Kai Kent, KoKu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41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/>
      <c r="B29" s="30">
        <v>1</v>
      </c>
      <c r="C29" s="36"/>
      <c r="D29" s="14">
        <f>IF(A29=0,"",INDEX(Nimet!$A$2:$D$251,A29,4))</f>
      </c>
      <c r="E29" s="129"/>
      <c r="F29" s="130"/>
      <c r="G29" s="130"/>
      <c r="H29" s="130"/>
      <c r="I29" s="131"/>
      <c r="J29" s="124" t="str">
        <f>CONCATENATE(AB41,"-",AD41)</f>
        <v>0-0</v>
      </c>
      <c r="K29" s="125"/>
      <c r="L29" s="125"/>
      <c r="M29" s="125"/>
      <c r="N29" s="126"/>
      <c r="O29" s="124" t="str">
        <f>CONCATENATE(AB35,"-",AD35)</f>
        <v>0-0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0-0</v>
      </c>
      <c r="Z29" s="122"/>
      <c r="AA29" s="122"/>
      <c r="AB29" s="122"/>
      <c r="AC29" s="123"/>
      <c r="AD29" s="121" t="str">
        <f>CONCATENATE(AB35+AB38+AB41,"-",AD35+AD38+AD41)</f>
        <v>0-0</v>
      </c>
      <c r="AE29" s="122"/>
      <c r="AF29" s="122"/>
      <c r="AG29" s="122"/>
      <c r="AH29" s="123"/>
      <c r="AI29" s="70"/>
    </row>
    <row r="30" spans="1:35" ht="14.25" customHeight="1">
      <c r="A30" s="20"/>
      <c r="B30" s="30">
        <v>2</v>
      </c>
      <c r="C30" s="36"/>
      <c r="D30" s="14">
        <f>IF(A30=0,"",INDEX(Nimet!$A$2:$D$251,A30,4))</f>
      </c>
      <c r="E30" s="124" t="str">
        <f>CONCATENATE(AD41,"-",AB41)</f>
        <v>0-0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0-0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0-0</v>
      </c>
      <c r="Z30" s="122"/>
      <c r="AA30" s="122"/>
      <c r="AB30" s="122"/>
      <c r="AC30" s="123"/>
      <c r="AD30" s="121" t="str">
        <f>CONCATENATE(AB36+AB39+AD41,"-",AD36+AD39+AB41)</f>
        <v>0-0</v>
      </c>
      <c r="AE30" s="122"/>
      <c r="AF30" s="122"/>
      <c r="AG30" s="122"/>
      <c r="AH30" s="123"/>
      <c r="AI30" s="70"/>
    </row>
    <row r="31" spans="1:35" ht="14.25" customHeight="1">
      <c r="A31" s="20"/>
      <c r="B31" s="30">
        <v>3</v>
      </c>
      <c r="C31" s="36"/>
      <c r="D31" s="14">
        <f>IF(A31=0,"",INDEX(Nimet!$A$2:$D$251,A31,4))</f>
      </c>
      <c r="E31" s="124" t="str">
        <f>CONCATENATE(AD35,"-",AB35)</f>
        <v>0-0</v>
      </c>
      <c r="F31" s="125"/>
      <c r="G31" s="125"/>
      <c r="H31" s="125"/>
      <c r="I31" s="126"/>
      <c r="J31" s="124" t="str">
        <f>CONCATENATE(AD39,"-",AB39)</f>
        <v>0-0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0-0</v>
      </c>
      <c r="Z31" s="122"/>
      <c r="AA31" s="122"/>
      <c r="AB31" s="122"/>
      <c r="AC31" s="123"/>
      <c r="AD31" s="121" t="str">
        <f>CONCATENATE(AD35+AD39+AB42,"-",AB35+AB39+AD42)</f>
        <v>0-0</v>
      </c>
      <c r="AE31" s="122"/>
      <c r="AF31" s="122"/>
      <c r="AG31" s="122"/>
      <c r="AH31" s="123"/>
      <c r="AI31" s="70"/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  -  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  -  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  -  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E13:I13"/>
    <mergeCell ref="J13:N13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O11:S11"/>
    <mergeCell ref="T11:X11"/>
    <mergeCell ref="O10:S10"/>
    <mergeCell ref="T10:X10"/>
    <mergeCell ref="E12:I12"/>
    <mergeCell ref="J12:N12"/>
    <mergeCell ref="O12:S12"/>
    <mergeCell ref="T12:X12"/>
    <mergeCell ref="E9:I9"/>
    <mergeCell ref="J9:N9"/>
    <mergeCell ref="E10:I10"/>
    <mergeCell ref="J10:N10"/>
    <mergeCell ref="E11:I11"/>
    <mergeCell ref="J11:N11"/>
    <mergeCell ref="Y9:AC9"/>
    <mergeCell ref="AD9:AH9"/>
    <mergeCell ref="Y10:AC10"/>
    <mergeCell ref="AD10:AH10"/>
    <mergeCell ref="O9:S9"/>
    <mergeCell ref="T9:X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3" sqref="I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106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2</v>
      </c>
      <c r="D9" s="49">
        <v>1</v>
      </c>
      <c r="E9" s="44" t="s">
        <v>99</v>
      </c>
      <c r="F9" s="5" t="str">
        <f>IF(C9=0,"",INDEX(Nimet!$A$2:$D$251,C9,4))</f>
        <v>Kara Tauno, JysRy</v>
      </c>
      <c r="G9" s="40" t="s">
        <v>54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43</v>
      </c>
      <c r="I10" s="23"/>
      <c r="J10" s="6"/>
    </row>
    <row r="11" spans="3:10" ht="14.25" customHeight="1">
      <c r="C11" s="20">
        <v>5</v>
      </c>
      <c r="D11" s="49">
        <v>3</v>
      </c>
      <c r="E11" s="44" t="s">
        <v>100</v>
      </c>
      <c r="F11" s="5" t="str">
        <f>IF(C11=0,"",INDEX(Nimet!$A$2:$D$251,C11,4))</f>
        <v>Herrgård Bo-Eric, KoKu</v>
      </c>
      <c r="G11" s="43" t="s">
        <v>43</v>
      </c>
      <c r="H11" s="118" t="s">
        <v>140</v>
      </c>
      <c r="I11" s="23"/>
      <c r="J11" s="6"/>
    </row>
    <row r="12" spans="3:10" ht="14.25" customHeight="1">
      <c r="C12" s="20">
        <v>4</v>
      </c>
      <c r="D12" s="50">
        <v>4</v>
      </c>
      <c r="E12" s="45" t="s">
        <v>109</v>
      </c>
      <c r="F12" s="4" t="str">
        <f>IF(C12=0,"",INDEX(Nimet!$A$2:$D$251,C12,4))</f>
        <v>Alén Tommy, KoKu</v>
      </c>
      <c r="G12" s="37" t="s">
        <v>137</v>
      </c>
      <c r="H12" s="25"/>
      <c r="I12" s="40" t="s">
        <v>43</v>
      </c>
      <c r="J12" s="6"/>
    </row>
    <row r="13" spans="3:10" ht="14.25" customHeight="1">
      <c r="C13" s="20">
        <v>20</v>
      </c>
      <c r="D13" s="49">
        <v>5</v>
      </c>
      <c r="E13" s="44" t="s">
        <v>108</v>
      </c>
      <c r="F13" s="5" t="str">
        <f>IF(C13=0,"",INDEX(Nimet!$A$2:$D$251,C13,4))</f>
        <v>Potiris Rafael, PT 75</v>
      </c>
      <c r="G13" s="40" t="s">
        <v>48</v>
      </c>
      <c r="H13" s="25"/>
      <c r="I13" s="119" t="s">
        <v>143</v>
      </c>
      <c r="J13" s="6"/>
    </row>
    <row r="14" spans="3:10" ht="14.25" customHeight="1">
      <c r="C14" s="20">
        <v>7</v>
      </c>
      <c r="D14" s="50">
        <v>6</v>
      </c>
      <c r="E14" s="45" t="s">
        <v>107</v>
      </c>
      <c r="F14" s="4" t="str">
        <f>IF(C14=0,"",INDEX(Nimet!$A$2:$D$251,C14,4))</f>
        <v>Risku Jarkko, KoKu</v>
      </c>
      <c r="G14" s="117" t="s">
        <v>129</v>
      </c>
      <c r="H14" s="42" t="s">
        <v>75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75</v>
      </c>
      <c r="H15" s="37" t="s">
        <v>133</v>
      </c>
      <c r="I15" s="23"/>
      <c r="J15" s="6"/>
    </row>
    <row r="16" spans="3:10" ht="14.25" customHeight="1">
      <c r="C16" s="20">
        <v>18</v>
      </c>
      <c r="D16" s="50">
        <v>8</v>
      </c>
      <c r="E16" s="45" t="s">
        <v>101</v>
      </c>
      <c r="F16" s="4" t="str">
        <f>IF(C16=0,"",INDEX(Nimet!$A$2:$D$251,C16,4))</f>
        <v>Faily Jusuf, PT 75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C11" sqref="C1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110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105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38</v>
      </c>
      <c r="B10" s="30">
        <v>1</v>
      </c>
      <c r="C10" s="36">
        <v>1293</v>
      </c>
      <c r="D10" s="14" t="str">
        <f>IF(A10=0,"",INDEX(Nimet!$A$2:$D$251,A10,4))</f>
        <v>Ylipelkonen Vesa, SeSi</v>
      </c>
      <c r="E10" s="129"/>
      <c r="F10" s="130"/>
      <c r="G10" s="130"/>
      <c r="H10" s="130"/>
      <c r="I10" s="131"/>
      <c r="J10" s="124" t="str">
        <f>CONCATENATE(AB22,"-",AD22)</f>
        <v>3-2</v>
      </c>
      <c r="K10" s="125"/>
      <c r="L10" s="125"/>
      <c r="M10" s="125"/>
      <c r="N10" s="126"/>
      <c r="O10" s="124" t="str">
        <f>CONCATENATE(AB16,"-",AD16)</f>
        <v>1-3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1-1</v>
      </c>
      <c r="Z10" s="122"/>
      <c r="AA10" s="122"/>
      <c r="AB10" s="122"/>
      <c r="AC10" s="123"/>
      <c r="AD10" s="121" t="str">
        <f>CONCATENATE(AB16+AB19+AB22,"-",AD16+AD19+AD22)</f>
        <v>4-5</v>
      </c>
      <c r="AE10" s="122"/>
      <c r="AF10" s="122"/>
      <c r="AG10" s="122"/>
      <c r="AH10" s="123"/>
      <c r="AI10" s="70" t="s">
        <v>31</v>
      </c>
    </row>
    <row r="11" spans="1:35" ht="14.25" customHeight="1">
      <c r="A11" s="20">
        <v>27</v>
      </c>
      <c r="B11" s="30">
        <v>2</v>
      </c>
      <c r="C11" s="36">
        <v>1310</v>
      </c>
      <c r="D11" s="14" t="str">
        <f>IF(A11=0,"",INDEX(Nimet!$A$2:$D$251,A11,4))</f>
        <v>Ojala Alpo, SeSi</v>
      </c>
      <c r="E11" s="124" t="str">
        <f>CONCATENATE(AD22,"-",AB22)</f>
        <v>2-3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1-3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0-2</v>
      </c>
      <c r="Z11" s="122"/>
      <c r="AA11" s="122"/>
      <c r="AB11" s="122"/>
      <c r="AC11" s="123"/>
      <c r="AD11" s="121" t="str">
        <f>CONCATENATE(AB17+AB20+AD22,"-",AD17+AD20+AB22)</f>
        <v>3-6</v>
      </c>
      <c r="AE11" s="122"/>
      <c r="AF11" s="122"/>
      <c r="AG11" s="122"/>
      <c r="AH11" s="123"/>
      <c r="AI11" s="70" t="s">
        <v>32</v>
      </c>
    </row>
    <row r="12" spans="1:35" ht="14.25" customHeight="1">
      <c r="A12" s="20">
        <v>9</v>
      </c>
      <c r="B12" s="30">
        <v>3</v>
      </c>
      <c r="C12" s="36">
        <v>0</v>
      </c>
      <c r="D12" s="14" t="str">
        <f>IF(A12=0,"",INDEX(Nimet!$A$2:$D$251,A12,4))</f>
        <v>Mäntyniemi Keijo, KurVi</v>
      </c>
      <c r="E12" s="124" t="str">
        <f>CONCATENATE(AD16,"-",AB16)</f>
        <v>3-1</v>
      </c>
      <c r="F12" s="125"/>
      <c r="G12" s="125"/>
      <c r="H12" s="125"/>
      <c r="I12" s="126"/>
      <c r="J12" s="124" t="str">
        <f>CONCATENATE(AD20,"-",AB20)</f>
        <v>3-1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2-0</v>
      </c>
      <c r="Z12" s="122"/>
      <c r="AA12" s="122"/>
      <c r="AB12" s="122"/>
      <c r="AC12" s="123"/>
      <c r="AD12" s="121" t="str">
        <f>CONCATENATE(AD16+AD20+AB23,"-",AB16+AB20+AD23)</f>
        <v>6-2</v>
      </c>
      <c r="AE12" s="122"/>
      <c r="AF12" s="122"/>
      <c r="AG12" s="122"/>
      <c r="AH12" s="123"/>
      <c r="AI12" s="70" t="s">
        <v>30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Ylipelkonen Vesa, SeSi  -  Mäntyniemi Keijo, KurVi</v>
      </c>
      <c r="G16" s="65">
        <v>4</v>
      </c>
      <c r="H16" s="71" t="s">
        <v>27</v>
      </c>
      <c r="I16" s="66">
        <v>11</v>
      </c>
      <c r="J16" s="72"/>
      <c r="K16" s="65">
        <v>2</v>
      </c>
      <c r="L16" s="71" t="s">
        <v>27</v>
      </c>
      <c r="M16" s="66">
        <v>11</v>
      </c>
      <c r="N16" s="72"/>
      <c r="O16" s="65">
        <v>11</v>
      </c>
      <c r="P16" s="71" t="s">
        <v>27</v>
      </c>
      <c r="Q16" s="66">
        <v>5</v>
      </c>
      <c r="R16" s="73"/>
      <c r="S16" s="65">
        <v>3</v>
      </c>
      <c r="T16" s="71" t="s">
        <v>27</v>
      </c>
      <c r="U16" s="66">
        <v>11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1</v>
      </c>
      <c r="AC16" s="75" t="s">
        <v>27</v>
      </c>
      <c r="AD16" s="76">
        <f>IF($G16-$I16&lt;0,1,0)+IF($K16-$M16&lt;0,1,0)+IF($O16-$Q16&lt;0,1,0)+IF($S16-$U16&lt;0,1,0)+IF($W16-$Y16&lt;0,1,0)</f>
        <v>3</v>
      </c>
      <c r="AE16" s="77"/>
      <c r="AF16" s="78">
        <f>IF($AB16-$AD16&gt;0,1,0)</f>
        <v>0</v>
      </c>
      <c r="AG16" s="67" t="s">
        <v>27</v>
      </c>
      <c r="AH16" s="79">
        <f>IF($AB16-$AD16&lt;0,1,0)</f>
        <v>1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Ojala Alpo, SeSi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Ylipelkonen Vesa, SeSi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Ojala Alpo, SeSi  -  Mäntyniemi Keijo, KurVi</v>
      </c>
      <c r="G20" s="65">
        <v>14</v>
      </c>
      <c r="H20" s="71" t="s">
        <v>27</v>
      </c>
      <c r="I20" s="66">
        <v>12</v>
      </c>
      <c r="J20" s="72"/>
      <c r="K20" s="65">
        <v>1</v>
      </c>
      <c r="L20" s="71" t="s">
        <v>27</v>
      </c>
      <c r="M20" s="66">
        <v>11</v>
      </c>
      <c r="N20" s="72"/>
      <c r="O20" s="65">
        <v>9</v>
      </c>
      <c r="P20" s="71" t="s">
        <v>27</v>
      </c>
      <c r="Q20" s="66">
        <v>11</v>
      </c>
      <c r="R20" s="73"/>
      <c r="S20" s="65">
        <v>6</v>
      </c>
      <c r="T20" s="71" t="s">
        <v>27</v>
      </c>
      <c r="U20" s="66">
        <v>11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1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Ylipelkonen Vesa, SeSi  -  Ojala Alpo, SeSi</v>
      </c>
      <c r="G22" s="65">
        <v>4</v>
      </c>
      <c r="H22" s="71" t="s">
        <v>27</v>
      </c>
      <c r="I22" s="66">
        <v>11</v>
      </c>
      <c r="J22" s="72"/>
      <c r="K22" s="65">
        <v>11</v>
      </c>
      <c r="L22" s="71" t="s">
        <v>27</v>
      </c>
      <c r="M22" s="66">
        <v>7</v>
      </c>
      <c r="N22" s="72"/>
      <c r="O22" s="65">
        <v>4</v>
      </c>
      <c r="P22" s="71" t="s">
        <v>27</v>
      </c>
      <c r="Q22" s="66">
        <v>11</v>
      </c>
      <c r="R22" s="73"/>
      <c r="S22" s="65">
        <v>11</v>
      </c>
      <c r="T22" s="71" t="s">
        <v>27</v>
      </c>
      <c r="U22" s="66">
        <v>7</v>
      </c>
      <c r="V22" s="73"/>
      <c r="W22" s="65">
        <v>15</v>
      </c>
      <c r="X22" s="71" t="s">
        <v>27</v>
      </c>
      <c r="Y22" s="66">
        <v>13</v>
      </c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2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Mäntyniemi Keijo, KurVi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>
        <v>33</v>
      </c>
      <c r="B29" s="30">
        <v>1</v>
      </c>
      <c r="C29" s="36">
        <v>1344</v>
      </c>
      <c r="D29" s="14" t="str">
        <f>IF(A29=0,"",INDEX(Nimet!$A$2:$D$251,A29,4))</f>
        <v>Övermark Pekka, SeSi</v>
      </c>
      <c r="E29" s="129"/>
      <c r="F29" s="130"/>
      <c r="G29" s="130"/>
      <c r="H29" s="130"/>
      <c r="I29" s="131"/>
      <c r="J29" s="124" t="str">
        <f>CONCATENATE(AB41,"-",AD41)</f>
        <v>3-0</v>
      </c>
      <c r="K29" s="125"/>
      <c r="L29" s="125"/>
      <c r="M29" s="125"/>
      <c r="N29" s="126"/>
      <c r="O29" s="124" t="str">
        <f>CONCATENATE(AB35,"-",AD35)</f>
        <v>3-0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2-0</v>
      </c>
      <c r="Z29" s="122"/>
      <c r="AA29" s="122"/>
      <c r="AB29" s="122"/>
      <c r="AC29" s="123"/>
      <c r="AD29" s="121" t="str">
        <f>CONCATENATE(AB35+AB38+AB41,"-",AD35+AD38+AD41)</f>
        <v>6-0</v>
      </c>
      <c r="AE29" s="122"/>
      <c r="AF29" s="122"/>
      <c r="AG29" s="122"/>
      <c r="AH29" s="123"/>
      <c r="AI29" s="70" t="s">
        <v>30</v>
      </c>
    </row>
    <row r="30" spans="1:35" ht="14.25" customHeight="1">
      <c r="A30" s="20">
        <v>19</v>
      </c>
      <c r="B30" s="30">
        <v>2</v>
      </c>
      <c r="C30" s="36">
        <v>1304</v>
      </c>
      <c r="D30" s="14" t="str">
        <f>IF(A30=0,"",INDEX(Nimet!$A$2:$D$251,A30,4))</f>
        <v>Kaarineva Ismo, PT 75</v>
      </c>
      <c r="E30" s="124" t="str">
        <f>CONCATENATE(AD41,"-",AB41)</f>
        <v>0-3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3-1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1-1</v>
      </c>
      <c r="Z30" s="122"/>
      <c r="AA30" s="122"/>
      <c r="AB30" s="122"/>
      <c r="AC30" s="123"/>
      <c r="AD30" s="121" t="str">
        <f>CONCATENATE(AB36+AB39+AD41,"-",AD36+AD39+AB41)</f>
        <v>3-4</v>
      </c>
      <c r="AE30" s="122"/>
      <c r="AF30" s="122"/>
      <c r="AG30" s="122"/>
      <c r="AH30" s="123"/>
      <c r="AI30" s="70" t="s">
        <v>31</v>
      </c>
    </row>
    <row r="31" spans="1:35" ht="14.25" customHeight="1">
      <c r="A31" s="20">
        <v>11</v>
      </c>
      <c r="B31" s="30">
        <v>3</v>
      </c>
      <c r="C31" s="36">
        <v>1278</v>
      </c>
      <c r="D31" s="14" t="str">
        <f>IF(A31=0,"",INDEX(Nimet!$A$2:$D$251,A31,4))</f>
        <v>Semjonov Nikolai, KurVi</v>
      </c>
      <c r="E31" s="124" t="str">
        <f>CONCATENATE(AD35,"-",AB35)</f>
        <v>0-3</v>
      </c>
      <c r="F31" s="125"/>
      <c r="G31" s="125"/>
      <c r="H31" s="125"/>
      <c r="I31" s="126"/>
      <c r="J31" s="124" t="str">
        <f>CONCATENATE(AD39,"-",AB39)</f>
        <v>1-3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0-2</v>
      </c>
      <c r="Z31" s="122"/>
      <c r="AA31" s="122"/>
      <c r="AB31" s="122"/>
      <c r="AC31" s="123"/>
      <c r="AD31" s="121" t="str">
        <f>CONCATENATE(AD35+AD39+AB42,"-",AB35+AB39+AD42)</f>
        <v>1-6</v>
      </c>
      <c r="AE31" s="122"/>
      <c r="AF31" s="122"/>
      <c r="AG31" s="122"/>
      <c r="AH31" s="123"/>
      <c r="AI31" s="70" t="s">
        <v>32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Övermark Pekka, SeSi  -  Semjonov Nikolai, KurVi</v>
      </c>
      <c r="G35" s="65">
        <v>11</v>
      </c>
      <c r="H35" s="71" t="s">
        <v>27</v>
      </c>
      <c r="I35" s="66">
        <v>4</v>
      </c>
      <c r="J35" s="72"/>
      <c r="K35" s="65">
        <v>11</v>
      </c>
      <c r="L35" s="71" t="s">
        <v>27</v>
      </c>
      <c r="M35" s="66">
        <v>8</v>
      </c>
      <c r="N35" s="72"/>
      <c r="O35" s="65">
        <v>11</v>
      </c>
      <c r="P35" s="71" t="s">
        <v>27</v>
      </c>
      <c r="Q35" s="66">
        <v>7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Kaarineva Ismo, PT 75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Övermark Pekka, SeSi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Kaarineva Ismo, PT 75  -  Semjonov Nikolai, KurVi</v>
      </c>
      <c r="G39" s="65">
        <v>11</v>
      </c>
      <c r="H39" s="71" t="s">
        <v>27</v>
      </c>
      <c r="I39" s="66">
        <v>9</v>
      </c>
      <c r="J39" s="72"/>
      <c r="K39" s="65">
        <v>11</v>
      </c>
      <c r="L39" s="71" t="s">
        <v>27</v>
      </c>
      <c r="M39" s="66">
        <v>8</v>
      </c>
      <c r="N39" s="72"/>
      <c r="O39" s="65">
        <v>7</v>
      </c>
      <c r="P39" s="71" t="s">
        <v>27</v>
      </c>
      <c r="Q39" s="66">
        <v>11</v>
      </c>
      <c r="R39" s="73"/>
      <c r="S39" s="65">
        <v>11</v>
      </c>
      <c r="T39" s="71" t="s">
        <v>27</v>
      </c>
      <c r="U39" s="66">
        <v>8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1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Övermark Pekka, SeSi  -  Kaarineva Ismo, PT 75</v>
      </c>
      <c r="G41" s="65">
        <v>11</v>
      </c>
      <c r="H41" s="71" t="s">
        <v>27</v>
      </c>
      <c r="I41" s="66">
        <v>8</v>
      </c>
      <c r="J41" s="72"/>
      <c r="K41" s="65">
        <v>11</v>
      </c>
      <c r="L41" s="71" t="s">
        <v>27</v>
      </c>
      <c r="M41" s="66">
        <v>6</v>
      </c>
      <c r="N41" s="72"/>
      <c r="O41" s="65">
        <v>11</v>
      </c>
      <c r="P41" s="71" t="s">
        <v>27</v>
      </c>
      <c r="Q41" s="66">
        <v>4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Semjonov Nikolai, KurVi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13" sqref="AI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110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105</v>
      </c>
      <c r="AI6" s="28"/>
      <c r="AJ6" s="28"/>
      <c r="AK6" s="28"/>
    </row>
    <row r="7" ht="15" customHeight="1">
      <c r="B7" s="9"/>
    </row>
    <row r="8" spans="2:4" ht="14.25" customHeight="1">
      <c r="B8" s="95" t="s">
        <v>40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31</v>
      </c>
      <c r="B10" s="30">
        <v>1</v>
      </c>
      <c r="C10" s="36">
        <v>1328</v>
      </c>
      <c r="D10" s="14" t="str">
        <f>IF(A10=0,"",INDEX(Nimet!$A$2:$D$251,A10,4))</f>
        <v>Repetti Vesa-Matti, SeSi</v>
      </c>
      <c r="E10" s="129"/>
      <c r="F10" s="130"/>
      <c r="G10" s="130"/>
      <c r="H10" s="130"/>
      <c r="I10" s="131"/>
      <c r="J10" s="124" t="str">
        <f>CONCATENATE(AB22,"-",AD22)</f>
        <v>1-3</v>
      </c>
      <c r="K10" s="125"/>
      <c r="L10" s="125"/>
      <c r="M10" s="125"/>
      <c r="N10" s="126"/>
      <c r="O10" s="124" t="str">
        <f>CONCATENATE(AB16,"-",AD16)</f>
        <v>1-3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0-2</v>
      </c>
      <c r="Z10" s="122"/>
      <c r="AA10" s="122"/>
      <c r="AB10" s="122"/>
      <c r="AC10" s="123"/>
      <c r="AD10" s="121" t="str">
        <f>CONCATENATE(AB16+AB19+AB22,"-",AD16+AD19+AD22)</f>
        <v>2-6</v>
      </c>
      <c r="AE10" s="122"/>
      <c r="AF10" s="122"/>
      <c r="AG10" s="122"/>
      <c r="AH10" s="123"/>
      <c r="AI10" s="70" t="s">
        <v>32</v>
      </c>
    </row>
    <row r="11" spans="1:35" ht="14.25" customHeight="1">
      <c r="A11" s="20">
        <v>8</v>
      </c>
      <c r="B11" s="30">
        <v>2</v>
      </c>
      <c r="C11" s="36">
        <v>1220</v>
      </c>
      <c r="D11" s="14" t="str">
        <f>IF(A11=0,"",INDEX(Nimet!$A$2:$D$251,A11,4))</f>
        <v>Ström Börje, KoKu</v>
      </c>
      <c r="E11" s="124" t="str">
        <f>CONCATENATE(AD22,"-",AB22)</f>
        <v>3-1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0-3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1-1</v>
      </c>
      <c r="Z11" s="122"/>
      <c r="AA11" s="122"/>
      <c r="AB11" s="122"/>
      <c r="AC11" s="123"/>
      <c r="AD11" s="121" t="str">
        <f>CONCATENATE(AB17+AB20+AD22,"-",AD17+AD20+AB22)</f>
        <v>3-4</v>
      </c>
      <c r="AE11" s="122"/>
      <c r="AF11" s="122"/>
      <c r="AG11" s="122"/>
      <c r="AH11" s="123"/>
      <c r="AI11" s="70" t="s">
        <v>31</v>
      </c>
    </row>
    <row r="12" spans="1:35" ht="14.25" customHeight="1">
      <c r="A12" s="20">
        <v>3</v>
      </c>
      <c r="B12" s="30">
        <v>3</v>
      </c>
      <c r="C12" s="36">
        <v>1220</v>
      </c>
      <c r="D12" s="14" t="str">
        <f>IF(A12=0,"",INDEX(Nimet!$A$2:$D$251,A12,4))</f>
        <v>Vesaluoma Jari, KePTS</v>
      </c>
      <c r="E12" s="124" t="str">
        <f>CONCATENATE(AD16,"-",AB16)</f>
        <v>3-1</v>
      </c>
      <c r="F12" s="125"/>
      <c r="G12" s="125"/>
      <c r="H12" s="125"/>
      <c r="I12" s="126"/>
      <c r="J12" s="124" t="str">
        <f>CONCATENATE(AD20,"-",AB20)</f>
        <v>3-0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2-0</v>
      </c>
      <c r="Z12" s="122"/>
      <c r="AA12" s="122"/>
      <c r="AB12" s="122"/>
      <c r="AC12" s="123"/>
      <c r="AD12" s="121" t="str">
        <f>CONCATENATE(AD16+AD20+AB23,"-",AB16+AB20+AD23)</f>
        <v>6-1</v>
      </c>
      <c r="AE12" s="122"/>
      <c r="AF12" s="122"/>
      <c r="AG12" s="122"/>
      <c r="AH12" s="123"/>
      <c r="AI12" s="70" t="s">
        <v>30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47</v>
      </c>
      <c r="AK15" s="11"/>
    </row>
    <row r="16" spans="1:40" ht="14.25" customHeight="1">
      <c r="A16" s="15" t="s">
        <v>12</v>
      </c>
      <c r="B16" s="1" t="str">
        <f>CONCATENATE(D10,"  -  ",D12)</f>
        <v>Repetti Vesa-Matti, SeSi  -  Vesaluoma Jari, KePTS</v>
      </c>
      <c r="G16" s="65">
        <v>11</v>
      </c>
      <c r="H16" s="71" t="s">
        <v>27</v>
      </c>
      <c r="I16" s="66">
        <v>7</v>
      </c>
      <c r="J16" s="72"/>
      <c r="K16" s="65">
        <v>8</v>
      </c>
      <c r="L16" s="71" t="s">
        <v>27</v>
      </c>
      <c r="M16" s="66">
        <v>11</v>
      </c>
      <c r="N16" s="72"/>
      <c r="O16" s="65">
        <v>5</v>
      </c>
      <c r="P16" s="71" t="s">
        <v>27</v>
      </c>
      <c r="Q16" s="66">
        <v>11</v>
      </c>
      <c r="R16" s="73"/>
      <c r="S16" s="65">
        <v>7</v>
      </c>
      <c r="T16" s="71" t="s">
        <v>27</v>
      </c>
      <c r="U16" s="66">
        <v>11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1</v>
      </c>
      <c r="AC16" s="75" t="s">
        <v>27</v>
      </c>
      <c r="AD16" s="76">
        <f>IF($G16-$I16&lt;0,1,0)+IF($K16-$M16&lt;0,1,0)+IF($O16-$Q16&lt;0,1,0)+IF($S16-$U16&lt;0,1,0)+IF($W16-$Y16&lt;0,1,0)</f>
        <v>3</v>
      </c>
      <c r="AE16" s="77"/>
      <c r="AF16" s="78">
        <f>IF($AB16-$AD16&gt;0,1,0)</f>
        <v>0</v>
      </c>
      <c r="AG16" s="67" t="s">
        <v>27</v>
      </c>
      <c r="AH16" s="79">
        <f>IF($AB16-$AD16&lt;0,1,0)</f>
        <v>1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Ström Börje, KoKu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Repetti Vesa-Matti, SeSi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Ström Börje, KoKu  -  Vesaluoma Jari, KePTS</v>
      </c>
      <c r="G20" s="65">
        <v>2</v>
      </c>
      <c r="H20" s="71" t="s">
        <v>27</v>
      </c>
      <c r="I20" s="66">
        <v>11</v>
      </c>
      <c r="J20" s="72"/>
      <c r="K20" s="65">
        <v>8</v>
      </c>
      <c r="L20" s="71" t="s">
        <v>27</v>
      </c>
      <c r="M20" s="66">
        <v>11</v>
      </c>
      <c r="N20" s="72"/>
      <c r="O20" s="65">
        <v>7</v>
      </c>
      <c r="P20" s="71" t="s">
        <v>27</v>
      </c>
      <c r="Q20" s="66">
        <v>11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Repetti Vesa-Matti, SeSi  -  Ström Börje, KoKu</v>
      </c>
      <c r="G22" s="65">
        <v>2</v>
      </c>
      <c r="H22" s="71" t="s">
        <v>27</v>
      </c>
      <c r="I22" s="66">
        <v>11</v>
      </c>
      <c r="J22" s="72"/>
      <c r="K22" s="65">
        <v>9</v>
      </c>
      <c r="L22" s="71" t="s">
        <v>27</v>
      </c>
      <c r="M22" s="66">
        <v>11</v>
      </c>
      <c r="N22" s="72"/>
      <c r="O22" s="65">
        <v>11</v>
      </c>
      <c r="P22" s="71" t="s">
        <v>27</v>
      </c>
      <c r="Q22" s="66">
        <v>8</v>
      </c>
      <c r="R22" s="73"/>
      <c r="S22" s="65">
        <v>8</v>
      </c>
      <c r="T22" s="71" t="s">
        <v>27</v>
      </c>
      <c r="U22" s="66">
        <v>11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1</v>
      </c>
      <c r="AC22" s="75" t="s">
        <v>27</v>
      </c>
      <c r="AD22" s="76">
        <f>IF($G22-$I22&lt;0,1,0)+IF($K22-$M22&lt;0,1,0)+IF($O22-$Q22&lt;0,1,0)+IF($S22-$U22&lt;0,1,0)+IF($W22-$Y22&lt;0,1,0)</f>
        <v>3</v>
      </c>
      <c r="AE22" s="77"/>
      <c r="AF22" s="78">
        <f>IF($AB22-$AD22&gt;0,1,0)</f>
        <v>0</v>
      </c>
      <c r="AG22" s="67" t="s">
        <v>27</v>
      </c>
      <c r="AH22" s="79">
        <f>IF($AB22-$AD22&lt;0,1,0)</f>
        <v>1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Vesaluoma Jari, KePTS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41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/>
      <c r="B29" s="30">
        <v>1</v>
      </c>
      <c r="C29" s="36"/>
      <c r="D29" s="14">
        <f>IF(A29=0,"",INDEX(Nimet!$A$2:$D$251,A29,4))</f>
      </c>
      <c r="E29" s="129"/>
      <c r="F29" s="130"/>
      <c r="G29" s="130"/>
      <c r="H29" s="130"/>
      <c r="I29" s="131"/>
      <c r="J29" s="124" t="str">
        <f>CONCATENATE(AB41,"-",AD41)</f>
        <v>0-0</v>
      </c>
      <c r="K29" s="125"/>
      <c r="L29" s="125"/>
      <c r="M29" s="125"/>
      <c r="N29" s="126"/>
      <c r="O29" s="124" t="str">
        <f>CONCATENATE(AB35,"-",AD35)</f>
        <v>0-0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0-0</v>
      </c>
      <c r="Z29" s="122"/>
      <c r="AA29" s="122"/>
      <c r="AB29" s="122"/>
      <c r="AC29" s="123"/>
      <c r="AD29" s="121" t="str">
        <f>CONCATENATE(AB35+AB38+AB41,"-",AD35+AD38+AD41)</f>
        <v>0-0</v>
      </c>
      <c r="AE29" s="122"/>
      <c r="AF29" s="122"/>
      <c r="AG29" s="122"/>
      <c r="AH29" s="123"/>
      <c r="AI29" s="70"/>
    </row>
    <row r="30" spans="1:35" ht="14.25" customHeight="1">
      <c r="A30" s="20"/>
      <c r="B30" s="30">
        <v>2</v>
      </c>
      <c r="C30" s="36"/>
      <c r="D30" s="14">
        <f>IF(A30=0,"",INDEX(Nimet!$A$2:$D$251,A30,4))</f>
      </c>
      <c r="E30" s="124" t="str">
        <f>CONCATENATE(AD41,"-",AB41)</f>
        <v>0-0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0-0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0-0</v>
      </c>
      <c r="Z30" s="122"/>
      <c r="AA30" s="122"/>
      <c r="AB30" s="122"/>
      <c r="AC30" s="123"/>
      <c r="AD30" s="121" t="str">
        <f>CONCATENATE(AB36+AB39+AD41,"-",AD36+AD39+AB41)</f>
        <v>0-0</v>
      </c>
      <c r="AE30" s="122"/>
      <c r="AF30" s="122"/>
      <c r="AG30" s="122"/>
      <c r="AH30" s="123"/>
      <c r="AI30" s="70"/>
    </row>
    <row r="31" spans="1:35" ht="14.25" customHeight="1">
      <c r="A31" s="20"/>
      <c r="B31" s="30">
        <v>3</v>
      </c>
      <c r="C31" s="36"/>
      <c r="D31" s="14">
        <f>IF(A31=0,"",INDEX(Nimet!$A$2:$D$251,A31,4))</f>
      </c>
      <c r="E31" s="124" t="str">
        <f>CONCATENATE(AD35,"-",AB35)</f>
        <v>0-0</v>
      </c>
      <c r="F31" s="125"/>
      <c r="G31" s="125"/>
      <c r="H31" s="125"/>
      <c r="I31" s="126"/>
      <c r="J31" s="124" t="str">
        <f>CONCATENATE(AD39,"-",AB39)</f>
        <v>0-0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0-0</v>
      </c>
      <c r="Z31" s="122"/>
      <c r="AA31" s="122"/>
      <c r="AB31" s="122"/>
      <c r="AC31" s="123"/>
      <c r="AD31" s="121" t="str">
        <f>CONCATENATE(AD35+AD39+AB42,"-",AB35+AB39+AD42)</f>
        <v>0-0</v>
      </c>
      <c r="AE31" s="122"/>
      <c r="AF31" s="122"/>
      <c r="AG31" s="122"/>
      <c r="AH31" s="123"/>
      <c r="AI31" s="70"/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47</v>
      </c>
      <c r="AK34" s="11"/>
    </row>
    <row r="35" spans="1:40" ht="14.25" customHeight="1">
      <c r="A35" s="15" t="s">
        <v>12</v>
      </c>
      <c r="B35" s="1" t="str">
        <f>CONCATENATE(D29,"  -  ",D31)</f>
        <v>  -  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  -  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  -  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3" sqref="I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111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9</v>
      </c>
      <c r="D9" s="49">
        <v>1</v>
      </c>
      <c r="E9" s="44" t="s">
        <v>99</v>
      </c>
      <c r="F9" s="5" t="str">
        <f>IF(C9=0,"",INDEX(Nimet!$A$2:$D$251,C9,4))</f>
        <v>Mäntyniemi Keijo, KurVi</v>
      </c>
      <c r="G9" s="40" t="s">
        <v>62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62</v>
      </c>
      <c r="I10" s="23"/>
      <c r="J10" s="6"/>
    </row>
    <row r="11" spans="3:10" ht="14.25" customHeight="1">
      <c r="C11" s="20">
        <v>19</v>
      </c>
      <c r="D11" s="49">
        <v>3</v>
      </c>
      <c r="E11" s="44" t="s">
        <v>100</v>
      </c>
      <c r="F11" s="5" t="str">
        <f>IF(C11=0,"",INDEX(Nimet!$A$2:$D$251,C11,4))</f>
        <v>Kaarineva Ismo, PT 75</v>
      </c>
      <c r="G11" s="43" t="s">
        <v>76</v>
      </c>
      <c r="H11" s="118" t="s">
        <v>138</v>
      </c>
      <c r="I11" s="23"/>
      <c r="J11" s="6"/>
    </row>
    <row r="12" spans="3:10" ht="14.25" customHeight="1">
      <c r="C12" s="20">
        <v>8</v>
      </c>
      <c r="D12" s="50">
        <v>4</v>
      </c>
      <c r="E12" s="45" t="s">
        <v>109</v>
      </c>
      <c r="F12" s="4" t="str">
        <f>IF(C12=0,"",INDEX(Nimet!$A$2:$D$251,C12,4))</f>
        <v>Ström Börje, KoKu</v>
      </c>
      <c r="G12" s="37" t="s">
        <v>135</v>
      </c>
      <c r="H12" s="25"/>
      <c r="I12" s="40" t="s">
        <v>62</v>
      </c>
      <c r="J12" s="6"/>
    </row>
    <row r="13" spans="3:10" ht="14.25" customHeight="1">
      <c r="C13" s="20">
        <v>3</v>
      </c>
      <c r="D13" s="49">
        <v>5</v>
      </c>
      <c r="E13" s="44" t="s">
        <v>108</v>
      </c>
      <c r="F13" s="5" t="str">
        <f>IF(C13=0,"",INDEX(Nimet!$A$2:$D$251,C13,4))</f>
        <v>Vesaluoma Jari, KePTS</v>
      </c>
      <c r="G13" s="40" t="s">
        <v>57</v>
      </c>
      <c r="H13" s="25"/>
      <c r="I13" s="119" t="s">
        <v>139</v>
      </c>
      <c r="J13" s="6"/>
    </row>
    <row r="14" spans="3:10" ht="14.25" customHeight="1">
      <c r="C14" s="20">
        <v>38</v>
      </c>
      <c r="D14" s="50">
        <v>6</v>
      </c>
      <c r="E14" s="45" t="s">
        <v>107</v>
      </c>
      <c r="F14" s="4" t="str">
        <f>IF(C14=0,"",INDEX(Nimet!$A$2:$D$251,C14,4))</f>
        <v>Ylipelkonen Vesa, SeSi</v>
      </c>
      <c r="G14" s="117" t="s">
        <v>132</v>
      </c>
      <c r="H14" s="42" t="s">
        <v>49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49</v>
      </c>
      <c r="H15" s="37" t="s">
        <v>136</v>
      </c>
      <c r="I15" s="23"/>
      <c r="J15" s="6"/>
    </row>
    <row r="16" spans="3:10" ht="14.25" customHeight="1">
      <c r="C16" s="20">
        <v>33</v>
      </c>
      <c r="D16" s="50">
        <v>8</v>
      </c>
      <c r="E16" s="45" t="s">
        <v>101</v>
      </c>
      <c r="F16" s="4" t="str">
        <f>IF(C16=0,"",INDEX(Nimet!$A$2:$D$251,C16,4))</f>
        <v>Övermark Pekka, SeSi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4">
      <selection activeCell="AI13" sqref="AI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112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113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28</v>
      </c>
      <c r="B10" s="30">
        <v>1</v>
      </c>
      <c r="C10" s="36">
        <v>2558</v>
      </c>
      <c r="D10" s="14" t="str">
        <f>IF(A10=0,"",INDEX(Nimet!$A$2:$D$251,A10,4))</f>
        <v>Olah Pentti, SeSi</v>
      </c>
      <c r="E10" s="129"/>
      <c r="F10" s="130"/>
      <c r="G10" s="130"/>
      <c r="H10" s="130"/>
      <c r="I10" s="131"/>
      <c r="J10" s="124" t="str">
        <f>CONCATENATE(AB22,"-",AD22)</f>
        <v>3-0</v>
      </c>
      <c r="K10" s="125"/>
      <c r="L10" s="125"/>
      <c r="M10" s="125"/>
      <c r="N10" s="126"/>
      <c r="O10" s="124" t="str">
        <f>CONCATENATE(AB16,"-",AD16)</f>
        <v>3-0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2-0</v>
      </c>
      <c r="Z10" s="122"/>
      <c r="AA10" s="122"/>
      <c r="AB10" s="122"/>
      <c r="AC10" s="123"/>
      <c r="AD10" s="121" t="str">
        <f>CONCATENATE(AB16+AB19+AB22,"-",AD16+AD19+AD22)</f>
        <v>6-0</v>
      </c>
      <c r="AE10" s="122"/>
      <c r="AF10" s="122"/>
      <c r="AG10" s="122"/>
      <c r="AH10" s="123"/>
      <c r="AI10" s="70" t="s">
        <v>30</v>
      </c>
    </row>
    <row r="11" spans="1:35" ht="14.25" customHeight="1">
      <c r="A11" s="20">
        <v>4</v>
      </c>
      <c r="B11" s="30">
        <v>2</v>
      </c>
      <c r="C11" s="36">
        <v>1710</v>
      </c>
      <c r="D11" s="14" t="str">
        <f>IF(A11=0,"",INDEX(Nimet!$A$2:$D$251,A11,4))</f>
        <v>Alén Tommy, KoKu</v>
      </c>
      <c r="E11" s="124" t="str">
        <f>CONCATENATE(AD22,"-",AB22)</f>
        <v>0-3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3-0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1-1</v>
      </c>
      <c r="Z11" s="122"/>
      <c r="AA11" s="122"/>
      <c r="AB11" s="122"/>
      <c r="AC11" s="123"/>
      <c r="AD11" s="121" t="str">
        <f>CONCATENATE(AB17+AB20+AD22,"-",AD17+AD20+AB22)</f>
        <v>3-3</v>
      </c>
      <c r="AE11" s="122"/>
      <c r="AF11" s="122"/>
      <c r="AG11" s="122"/>
      <c r="AH11" s="123"/>
      <c r="AI11" s="70" t="s">
        <v>31</v>
      </c>
    </row>
    <row r="12" spans="1:35" ht="14.25" customHeight="1">
      <c r="A12" s="20">
        <v>20</v>
      </c>
      <c r="B12" s="30">
        <v>3</v>
      </c>
      <c r="C12" s="36">
        <v>1645</v>
      </c>
      <c r="D12" s="14" t="str">
        <f>IF(A12=0,"",INDEX(Nimet!$A$2:$D$251,A12,4))</f>
        <v>Potiris Rafael, PT 75</v>
      </c>
      <c r="E12" s="124" t="str">
        <f>CONCATENATE(AD16,"-",AB16)</f>
        <v>0-3</v>
      </c>
      <c r="F12" s="125"/>
      <c r="G12" s="125"/>
      <c r="H12" s="125"/>
      <c r="I12" s="126"/>
      <c r="J12" s="124" t="str">
        <f>CONCATENATE(AD20,"-",AB20)</f>
        <v>0-3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0-2</v>
      </c>
      <c r="Z12" s="122"/>
      <c r="AA12" s="122"/>
      <c r="AB12" s="122"/>
      <c r="AC12" s="123"/>
      <c r="AD12" s="121" t="str">
        <f>CONCATENATE(AD16+AD20+AB23,"-",AB16+AB20+AD23)</f>
        <v>0-6</v>
      </c>
      <c r="AE12" s="122"/>
      <c r="AF12" s="122"/>
      <c r="AG12" s="122"/>
      <c r="AH12" s="123"/>
      <c r="AI12" s="70" t="s">
        <v>32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Olah Pentti, SeSi  -  Potiris Rafael, PT 75</v>
      </c>
      <c r="G16" s="65">
        <v>11</v>
      </c>
      <c r="H16" s="71" t="s">
        <v>27</v>
      </c>
      <c r="I16" s="66">
        <v>4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3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Alén Tommy, KoKu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Olah Pentti, SeSi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Alén Tommy, KoKu  -  Potiris Rafael, PT 75</v>
      </c>
      <c r="G20" s="65">
        <v>11</v>
      </c>
      <c r="H20" s="71" t="s">
        <v>27</v>
      </c>
      <c r="I20" s="66">
        <v>4</v>
      </c>
      <c r="J20" s="72"/>
      <c r="K20" s="65">
        <v>11</v>
      </c>
      <c r="L20" s="71" t="s">
        <v>27</v>
      </c>
      <c r="M20" s="66">
        <v>3</v>
      </c>
      <c r="N20" s="72"/>
      <c r="O20" s="65">
        <v>11</v>
      </c>
      <c r="P20" s="71" t="s">
        <v>27</v>
      </c>
      <c r="Q20" s="66">
        <v>2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Olah Pentti, SeSi  -  Alén Tommy, KoKu</v>
      </c>
      <c r="G22" s="65">
        <v>11</v>
      </c>
      <c r="H22" s="71" t="s">
        <v>27</v>
      </c>
      <c r="I22" s="66">
        <v>2</v>
      </c>
      <c r="J22" s="72"/>
      <c r="K22" s="65">
        <v>11</v>
      </c>
      <c r="L22" s="71" t="s">
        <v>27</v>
      </c>
      <c r="M22" s="66">
        <v>3</v>
      </c>
      <c r="N22" s="72"/>
      <c r="O22" s="65">
        <v>11</v>
      </c>
      <c r="P22" s="71" t="s">
        <v>27</v>
      </c>
      <c r="Q22" s="66">
        <v>5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Potiris Rafael, PT 75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>
        <v>22</v>
      </c>
      <c r="B29" s="30">
        <v>1</v>
      </c>
      <c r="C29" s="36">
        <v>1871</v>
      </c>
      <c r="D29" s="14" t="str">
        <f>IF(A29=0,"",INDEX(Nimet!$A$2:$D$251,A29,4))</f>
        <v>Kapanen Tuukka, PT Espoo</v>
      </c>
      <c r="E29" s="129"/>
      <c r="F29" s="130"/>
      <c r="G29" s="130"/>
      <c r="H29" s="130"/>
      <c r="I29" s="131"/>
      <c r="J29" s="124" t="str">
        <f>CONCATENATE(AB41,"-",AD41)</f>
        <v>3-0</v>
      </c>
      <c r="K29" s="125"/>
      <c r="L29" s="125"/>
      <c r="M29" s="125"/>
      <c r="N29" s="126"/>
      <c r="O29" s="124" t="str">
        <f>CONCATENATE(AB35,"-",AD35)</f>
        <v>0-3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1-1</v>
      </c>
      <c r="Z29" s="122"/>
      <c r="AA29" s="122"/>
      <c r="AB29" s="122"/>
      <c r="AC29" s="123"/>
      <c r="AD29" s="121" t="str">
        <f>CONCATENATE(AB35+AB38+AB41,"-",AD35+AD38+AD41)</f>
        <v>3-3</v>
      </c>
      <c r="AE29" s="122"/>
      <c r="AF29" s="122"/>
      <c r="AG29" s="122"/>
      <c r="AH29" s="123"/>
      <c r="AI29" s="70" t="s">
        <v>31</v>
      </c>
    </row>
    <row r="30" spans="1:35" ht="14.25" customHeight="1">
      <c r="A30" s="20">
        <v>18</v>
      </c>
      <c r="B30" s="30">
        <v>2</v>
      </c>
      <c r="C30" s="36">
        <v>1764</v>
      </c>
      <c r="D30" s="14" t="str">
        <f>IF(A30=0,"",INDEX(Nimet!$A$2:$D$251,A30,4))</f>
        <v>Faily Jusuf, PT 75</v>
      </c>
      <c r="E30" s="124" t="str">
        <f>CONCATENATE(AD41,"-",AB41)</f>
        <v>0-3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3-2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1-1</v>
      </c>
      <c r="Z30" s="122"/>
      <c r="AA30" s="122"/>
      <c r="AB30" s="122"/>
      <c r="AC30" s="123"/>
      <c r="AD30" s="121" t="str">
        <f>CONCATENATE(AB36+AB39+AD41,"-",AD36+AD39+AB41)</f>
        <v>3-5</v>
      </c>
      <c r="AE30" s="122"/>
      <c r="AF30" s="122"/>
      <c r="AG30" s="122"/>
      <c r="AH30" s="123"/>
      <c r="AI30" s="70" t="s">
        <v>30</v>
      </c>
    </row>
    <row r="31" spans="1:35" ht="14.25" customHeight="1">
      <c r="A31" s="20">
        <v>6</v>
      </c>
      <c r="B31" s="30">
        <v>3</v>
      </c>
      <c r="C31" s="36">
        <v>1626</v>
      </c>
      <c r="D31" s="14" t="str">
        <f>IF(A31=0,"",INDEX(Nimet!$A$2:$D$251,A31,4))</f>
        <v>Portfors Kai Kent, KoKu</v>
      </c>
      <c r="E31" s="124" t="str">
        <f>CONCATENATE(AD35,"-",AB35)</f>
        <v>3-0</v>
      </c>
      <c r="F31" s="125"/>
      <c r="G31" s="125"/>
      <c r="H31" s="125"/>
      <c r="I31" s="126"/>
      <c r="J31" s="124" t="str">
        <f>CONCATENATE(AD39,"-",AB39)</f>
        <v>2-3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1-1</v>
      </c>
      <c r="Z31" s="122"/>
      <c r="AA31" s="122"/>
      <c r="AB31" s="122"/>
      <c r="AC31" s="123"/>
      <c r="AD31" s="121" t="str">
        <f>CONCATENATE(AD35+AD39+AB42,"-",AB35+AB39+AD42)</f>
        <v>5-3</v>
      </c>
      <c r="AE31" s="122"/>
      <c r="AF31" s="122"/>
      <c r="AG31" s="122"/>
      <c r="AH31" s="123"/>
      <c r="AI31" s="70" t="s">
        <v>32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Kapanen Tuukka, PT Espoo  -  Portfors Kai Kent, KoKu</v>
      </c>
      <c r="G35" s="65">
        <v>8</v>
      </c>
      <c r="H35" s="71" t="s">
        <v>27</v>
      </c>
      <c r="I35" s="66">
        <v>11</v>
      </c>
      <c r="J35" s="72"/>
      <c r="K35" s="65">
        <v>4</v>
      </c>
      <c r="L35" s="71" t="s">
        <v>27</v>
      </c>
      <c r="M35" s="66">
        <v>11</v>
      </c>
      <c r="N35" s="72"/>
      <c r="O35" s="65">
        <v>8</v>
      </c>
      <c r="P35" s="71" t="s">
        <v>27</v>
      </c>
      <c r="Q35" s="66">
        <v>11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3</v>
      </c>
      <c r="AE35" s="77"/>
      <c r="AF35" s="78">
        <f>IF($AB35-$AD35&gt;0,1,0)</f>
        <v>0</v>
      </c>
      <c r="AG35" s="67" t="s">
        <v>27</v>
      </c>
      <c r="AH35" s="79">
        <f>IF($AB35-$AD35&lt;0,1,0)</f>
        <v>1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Faily Jusuf, PT 75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Kapanen Tuukka, PT Espoo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Faily Jusuf, PT 75  -  Portfors Kai Kent, KoKu</v>
      </c>
      <c r="G39" s="65">
        <v>11</v>
      </c>
      <c r="H39" s="71" t="s">
        <v>27</v>
      </c>
      <c r="I39" s="66">
        <v>6</v>
      </c>
      <c r="J39" s="72"/>
      <c r="K39" s="65">
        <v>11</v>
      </c>
      <c r="L39" s="71" t="s">
        <v>27</v>
      </c>
      <c r="M39" s="66">
        <v>13</v>
      </c>
      <c r="N39" s="72"/>
      <c r="O39" s="65">
        <v>5</v>
      </c>
      <c r="P39" s="71" t="s">
        <v>27</v>
      </c>
      <c r="Q39" s="66">
        <v>11</v>
      </c>
      <c r="R39" s="73"/>
      <c r="S39" s="65">
        <v>11</v>
      </c>
      <c r="T39" s="71" t="s">
        <v>27</v>
      </c>
      <c r="U39" s="66">
        <v>9</v>
      </c>
      <c r="V39" s="73"/>
      <c r="W39" s="65">
        <v>11</v>
      </c>
      <c r="X39" s="71" t="s">
        <v>27</v>
      </c>
      <c r="Y39" s="66">
        <v>8</v>
      </c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2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Kapanen Tuukka, PT Espoo  -  Faily Jusuf, PT 75</v>
      </c>
      <c r="G41" s="65">
        <v>11</v>
      </c>
      <c r="H41" s="71" t="s">
        <v>27</v>
      </c>
      <c r="I41" s="66">
        <v>7</v>
      </c>
      <c r="J41" s="72"/>
      <c r="K41" s="65">
        <v>11</v>
      </c>
      <c r="L41" s="71" t="s">
        <v>27</v>
      </c>
      <c r="M41" s="66">
        <v>7</v>
      </c>
      <c r="N41" s="72"/>
      <c r="O41" s="65">
        <v>11</v>
      </c>
      <c r="P41" s="71" t="s">
        <v>27</v>
      </c>
      <c r="Q41" s="66">
        <v>9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Portfors Kai Kent, KoKu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3" sqref="I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114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28</v>
      </c>
      <c r="D9" s="49">
        <v>1</v>
      </c>
      <c r="E9" s="44" t="s">
        <v>99</v>
      </c>
      <c r="F9" s="5" t="str">
        <f>IF(C9=0,"",INDEX(Nimet!$A$2:$D$251,C9,4))</f>
        <v>Olah Pentti, SeSi</v>
      </c>
      <c r="G9" s="40" t="s">
        <v>45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45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79</v>
      </c>
      <c r="H11" s="118" t="s">
        <v>141</v>
      </c>
      <c r="I11" s="23"/>
      <c r="J11" s="6"/>
    </row>
    <row r="12" spans="3:10" ht="14.25" customHeight="1">
      <c r="C12" s="20">
        <v>22</v>
      </c>
      <c r="D12" s="50">
        <v>4</v>
      </c>
      <c r="E12" s="45" t="s">
        <v>100</v>
      </c>
      <c r="F12" s="4" t="str">
        <f>IF(C12=0,"",INDEX(Nimet!$A$2:$D$251,C12,4))</f>
        <v>Kapanen Tuukka, PT Espoo</v>
      </c>
      <c r="G12" s="37"/>
      <c r="H12" s="25"/>
      <c r="I12" s="40" t="s">
        <v>45</v>
      </c>
      <c r="J12" s="6"/>
    </row>
    <row r="13" spans="3:10" ht="14.25" customHeight="1">
      <c r="C13" s="20">
        <v>4</v>
      </c>
      <c r="D13" s="49">
        <v>5</v>
      </c>
      <c r="E13" s="44" t="s">
        <v>107</v>
      </c>
      <c r="F13" s="5" t="str">
        <f>IF(C13=0,"",INDEX(Nimet!$A$2:$D$251,C13,4))</f>
        <v>Alén Tommy, KoKu</v>
      </c>
      <c r="G13" s="40" t="s">
        <v>43</v>
      </c>
      <c r="H13" s="25"/>
      <c r="I13" s="119" t="s">
        <v>147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43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60</v>
      </c>
      <c r="H15" s="37" t="s">
        <v>145</v>
      </c>
      <c r="I15" s="23"/>
      <c r="J15" s="6"/>
    </row>
    <row r="16" spans="3:10" ht="14.25" customHeight="1">
      <c r="C16" s="20">
        <v>6</v>
      </c>
      <c r="D16" s="50">
        <v>8</v>
      </c>
      <c r="E16" s="45" t="s">
        <v>101</v>
      </c>
      <c r="F16" s="4" t="str">
        <f>IF(C16=0,"",INDEX(Nimet!$A$2:$D$251,C16,4))</f>
        <v>Portfors Kai Kent, KoKu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J39" sqref="AJ39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115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113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2</v>
      </c>
      <c r="B10" s="30">
        <v>1</v>
      </c>
      <c r="C10" s="36">
        <v>1836</v>
      </c>
      <c r="D10" s="14" t="str">
        <f>IF(A10=0,"",INDEX(Nimet!$A$2:$D$251,A10,4))</f>
        <v>Kara Tauno, JysRy</v>
      </c>
      <c r="E10" s="129"/>
      <c r="F10" s="130"/>
      <c r="G10" s="130"/>
      <c r="H10" s="130"/>
      <c r="I10" s="131"/>
      <c r="J10" s="124" t="str">
        <f>CONCATENATE(AB22,"-",AD22)</f>
        <v>3-0</v>
      </c>
      <c r="K10" s="125"/>
      <c r="L10" s="125"/>
      <c r="M10" s="125"/>
      <c r="N10" s="126"/>
      <c r="O10" s="124" t="str">
        <f>CONCATENATE(AB16,"-",AD16)</f>
        <v>0-0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1-0</v>
      </c>
      <c r="Z10" s="122"/>
      <c r="AA10" s="122"/>
      <c r="AB10" s="122"/>
      <c r="AC10" s="123"/>
      <c r="AD10" s="121" t="str">
        <f>CONCATENATE(AB16+AB19+AB22,"-",AD16+AD19+AD22)</f>
        <v>3-0</v>
      </c>
      <c r="AE10" s="122"/>
      <c r="AF10" s="122"/>
      <c r="AG10" s="122"/>
      <c r="AH10" s="123"/>
      <c r="AI10" s="70" t="s">
        <v>30</v>
      </c>
    </row>
    <row r="11" spans="1:35" ht="14.25" customHeight="1">
      <c r="A11" s="20">
        <v>14</v>
      </c>
      <c r="B11" s="30">
        <v>2</v>
      </c>
      <c r="C11" s="36">
        <v>1589</v>
      </c>
      <c r="D11" s="14" t="str">
        <f>IF(A11=0,"",INDEX(Nimet!$A$2:$D$251,A11,4))</f>
        <v>Luttunen Juhani, NuSe</v>
      </c>
      <c r="E11" s="124" t="str">
        <f>CONCATENATE(AD22,"-",AB22)</f>
        <v>0-3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0-0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0-1</v>
      </c>
      <c r="Z11" s="122"/>
      <c r="AA11" s="122"/>
      <c r="AB11" s="122"/>
      <c r="AC11" s="123"/>
      <c r="AD11" s="121" t="str">
        <f>CONCATENATE(AB17+AB20+AD22,"-",AD17+AD20+AB22)</f>
        <v>0-3</v>
      </c>
      <c r="AE11" s="122"/>
      <c r="AF11" s="122"/>
      <c r="AG11" s="122"/>
      <c r="AH11" s="123"/>
      <c r="AI11" s="70" t="s">
        <v>31</v>
      </c>
    </row>
    <row r="12" spans="1:35" ht="14.25" customHeight="1">
      <c r="A12" s="20">
        <v>29</v>
      </c>
      <c r="B12" s="30">
        <v>3</v>
      </c>
      <c r="C12" s="36">
        <v>1382</v>
      </c>
      <c r="D12" s="14" t="str">
        <f>IF(A12=0,"",INDEX(Nimet!$A$2:$D$251,A12,4))</f>
        <v>Pitkänen Harri, SeSi</v>
      </c>
      <c r="E12" s="124" t="str">
        <f>CONCATENATE(AD16,"-",AB16)</f>
        <v>0-0</v>
      </c>
      <c r="F12" s="125"/>
      <c r="G12" s="125"/>
      <c r="H12" s="125"/>
      <c r="I12" s="126"/>
      <c r="J12" s="124" t="str">
        <f>CONCATENATE(AD20,"-",AB20)</f>
        <v>0-0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0-0</v>
      </c>
      <c r="Z12" s="122"/>
      <c r="AA12" s="122"/>
      <c r="AB12" s="122"/>
      <c r="AC12" s="123"/>
      <c r="AD12" s="121" t="str">
        <f>CONCATENATE(AD16+AD20+AB23,"-",AB16+AB20+AD23)</f>
        <v>0-0</v>
      </c>
      <c r="AE12" s="122"/>
      <c r="AF12" s="122"/>
      <c r="AG12" s="122"/>
      <c r="AH12" s="123"/>
      <c r="AI12" s="70"/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Kara Tauno, JysRy  -  Pitkänen Harri, SeSi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Luttunen Juhani, NuSe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Kara Tauno, JysRy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Luttunen Juhani, NuSe  -  Pitkänen Harri, SeSi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Kara Tauno, JysRy  -  Luttunen Juhani, NuSe</v>
      </c>
      <c r="G22" s="65">
        <v>11</v>
      </c>
      <c r="H22" s="71" t="s">
        <v>27</v>
      </c>
      <c r="I22" s="66">
        <v>3</v>
      </c>
      <c r="J22" s="72"/>
      <c r="K22" s="65">
        <v>11</v>
      </c>
      <c r="L22" s="71" t="s">
        <v>27</v>
      </c>
      <c r="M22" s="66">
        <v>1</v>
      </c>
      <c r="N22" s="72"/>
      <c r="O22" s="65">
        <v>11</v>
      </c>
      <c r="P22" s="71" t="s">
        <v>27</v>
      </c>
      <c r="Q22" s="66">
        <v>6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Pitkänen Harri,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>
        <v>5</v>
      </c>
      <c r="B29" s="30">
        <v>1</v>
      </c>
      <c r="C29" s="36">
        <v>1668</v>
      </c>
      <c r="D29" s="14" t="str">
        <f>IF(A29=0,"",INDEX(Nimet!$A$2:$D$251,A29,4))</f>
        <v>Herrgård Bo-Eric, KoKu</v>
      </c>
      <c r="E29" s="129"/>
      <c r="F29" s="130"/>
      <c r="G29" s="130"/>
      <c r="H29" s="130"/>
      <c r="I29" s="131"/>
      <c r="J29" s="124" t="str">
        <f>CONCATENATE(AB41,"-",AD41)</f>
        <v>3-0</v>
      </c>
      <c r="K29" s="125"/>
      <c r="L29" s="125"/>
      <c r="M29" s="125"/>
      <c r="N29" s="126"/>
      <c r="O29" s="124" t="str">
        <f>CONCATENATE(AB35,"-",AD35)</f>
        <v>3-0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2-0</v>
      </c>
      <c r="Z29" s="122"/>
      <c r="AA29" s="122"/>
      <c r="AB29" s="122"/>
      <c r="AC29" s="123"/>
      <c r="AD29" s="121" t="str">
        <f>CONCATENATE(AB35+AB38+AB41,"-",AD35+AD38+AD41)</f>
        <v>6-0</v>
      </c>
      <c r="AE29" s="122"/>
      <c r="AF29" s="122"/>
      <c r="AG29" s="122"/>
      <c r="AH29" s="123"/>
      <c r="AI29" s="70" t="s">
        <v>30</v>
      </c>
    </row>
    <row r="30" spans="1:35" ht="14.25" customHeight="1">
      <c r="A30" s="20">
        <v>23</v>
      </c>
      <c r="B30" s="30">
        <v>2</v>
      </c>
      <c r="C30" s="36">
        <v>1413</v>
      </c>
      <c r="D30" s="14" t="str">
        <f>IF(A30=0,"",INDEX(Nimet!$A$2:$D$251,A30,4))</f>
        <v>Antinoja Jari, SeSi</v>
      </c>
      <c r="E30" s="124" t="str">
        <f>CONCATENATE(AD41,"-",AB41)</f>
        <v>0-3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1-3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0-2</v>
      </c>
      <c r="Z30" s="122"/>
      <c r="AA30" s="122"/>
      <c r="AB30" s="122"/>
      <c r="AC30" s="123"/>
      <c r="AD30" s="121" t="str">
        <f>CONCATENATE(AB36+AB39+AD41,"-",AD36+AD39+AB41)</f>
        <v>1-6</v>
      </c>
      <c r="AE30" s="122"/>
      <c r="AF30" s="122"/>
      <c r="AG30" s="122"/>
      <c r="AH30" s="123"/>
      <c r="AI30" s="70" t="s">
        <v>32</v>
      </c>
    </row>
    <row r="31" spans="1:35" ht="14.25" customHeight="1">
      <c r="A31" s="20">
        <v>3</v>
      </c>
      <c r="B31" s="30">
        <v>3</v>
      </c>
      <c r="C31" s="36">
        <v>1220</v>
      </c>
      <c r="D31" s="14" t="str">
        <f>IF(A31=0,"",INDEX(Nimet!$A$2:$D$251,A31,4))</f>
        <v>Vesaluoma Jari, KePTS</v>
      </c>
      <c r="E31" s="124" t="str">
        <f>CONCATENATE(AD35,"-",AB35)</f>
        <v>0-3</v>
      </c>
      <c r="F31" s="125"/>
      <c r="G31" s="125"/>
      <c r="H31" s="125"/>
      <c r="I31" s="126"/>
      <c r="J31" s="124" t="str">
        <f>CONCATENATE(AD39,"-",AB39)</f>
        <v>3-1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1-1</v>
      </c>
      <c r="Z31" s="122"/>
      <c r="AA31" s="122"/>
      <c r="AB31" s="122"/>
      <c r="AC31" s="123"/>
      <c r="AD31" s="121" t="str">
        <f>CONCATENATE(AD35+AD39+AB42,"-",AB35+AB39+AD42)</f>
        <v>3-4</v>
      </c>
      <c r="AE31" s="122"/>
      <c r="AF31" s="122"/>
      <c r="AG31" s="122"/>
      <c r="AH31" s="123"/>
      <c r="AI31" s="70" t="s">
        <v>31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Herrgård Bo-Eric, KoKu  -  Vesaluoma Jari, KePTS</v>
      </c>
      <c r="G35" s="65">
        <v>11</v>
      </c>
      <c r="H35" s="71" t="s">
        <v>27</v>
      </c>
      <c r="I35" s="66">
        <v>2</v>
      </c>
      <c r="J35" s="72"/>
      <c r="K35" s="65">
        <v>11</v>
      </c>
      <c r="L35" s="71" t="s">
        <v>27</v>
      </c>
      <c r="M35" s="66">
        <v>4</v>
      </c>
      <c r="N35" s="72"/>
      <c r="O35" s="65">
        <v>11</v>
      </c>
      <c r="P35" s="71" t="s">
        <v>27</v>
      </c>
      <c r="Q35" s="66">
        <v>5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Antinoja Jari, SeSi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Herrgård Bo-Eric, KoKu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Antinoja Jari, SeSi  -  Vesaluoma Jari, KePTS</v>
      </c>
      <c r="G39" s="65">
        <v>9</v>
      </c>
      <c r="H39" s="71" t="s">
        <v>27</v>
      </c>
      <c r="I39" s="66">
        <v>11</v>
      </c>
      <c r="J39" s="72"/>
      <c r="K39" s="65">
        <v>9</v>
      </c>
      <c r="L39" s="71" t="s">
        <v>27</v>
      </c>
      <c r="M39" s="66">
        <v>11</v>
      </c>
      <c r="N39" s="72"/>
      <c r="O39" s="65">
        <v>13</v>
      </c>
      <c r="P39" s="71" t="s">
        <v>27</v>
      </c>
      <c r="Q39" s="66">
        <v>11</v>
      </c>
      <c r="R39" s="73"/>
      <c r="S39" s="65">
        <v>7</v>
      </c>
      <c r="T39" s="71" t="s">
        <v>27</v>
      </c>
      <c r="U39" s="66">
        <v>11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1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Herrgård Bo-Eric, KoKu  -  Antinoja Jari, SeSi</v>
      </c>
      <c r="G41" s="65">
        <v>11</v>
      </c>
      <c r="H41" s="71" t="s">
        <v>27</v>
      </c>
      <c r="I41" s="66">
        <v>8</v>
      </c>
      <c r="J41" s="72"/>
      <c r="K41" s="65">
        <v>11</v>
      </c>
      <c r="L41" s="71" t="s">
        <v>27</v>
      </c>
      <c r="M41" s="66">
        <v>3</v>
      </c>
      <c r="N41" s="72"/>
      <c r="O41" s="65">
        <v>11</v>
      </c>
      <c r="P41" s="71" t="s">
        <v>27</v>
      </c>
      <c r="Q41" s="66">
        <v>1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Vesaluoma Jari, KePTS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3" sqref="I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116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2</v>
      </c>
      <c r="D9" s="49">
        <v>1</v>
      </c>
      <c r="E9" s="44" t="s">
        <v>99</v>
      </c>
      <c r="F9" s="5" t="str">
        <f>IF(C9=0,"",INDEX(Nimet!$A$2:$D$251,C9,4))</f>
        <v>Kara Tauno, JysRy</v>
      </c>
      <c r="G9" s="40" t="s">
        <v>54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54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57</v>
      </c>
      <c r="H11" s="118" t="s">
        <v>142</v>
      </c>
      <c r="I11" s="23"/>
      <c r="J11" s="6"/>
    </row>
    <row r="12" spans="3:10" ht="14.25" customHeight="1">
      <c r="C12" s="20">
        <v>3</v>
      </c>
      <c r="D12" s="50">
        <v>4</v>
      </c>
      <c r="E12" s="45" t="s">
        <v>100</v>
      </c>
      <c r="F12" s="4" t="str">
        <f>IF(C12=0,"",INDEX(Nimet!$A$2:$D$251,C12,4))</f>
        <v>Vesaluoma Jari, KePTS</v>
      </c>
      <c r="G12" s="37"/>
      <c r="H12" s="25"/>
      <c r="I12" s="40" t="s">
        <v>54</v>
      </c>
      <c r="J12" s="6"/>
    </row>
    <row r="13" spans="3:10" ht="14.25" customHeight="1">
      <c r="C13" s="20">
        <v>14</v>
      </c>
      <c r="D13" s="49">
        <v>5</v>
      </c>
      <c r="E13" s="44" t="s">
        <v>107</v>
      </c>
      <c r="F13" s="5" t="str">
        <f>IF(C13=0,"",INDEX(Nimet!$A$2:$D$251,C13,4))</f>
        <v>Luttunen Juhani, NuSe</v>
      </c>
      <c r="G13" s="40" t="s">
        <v>68</v>
      </c>
      <c r="H13" s="25"/>
      <c r="I13" s="119" t="s">
        <v>146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59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59</v>
      </c>
      <c r="H15" s="37" t="s">
        <v>144</v>
      </c>
      <c r="I15" s="23"/>
      <c r="J15" s="6"/>
    </row>
    <row r="16" spans="3:10" ht="14.25" customHeight="1">
      <c r="C16" s="20">
        <v>5</v>
      </c>
      <c r="D16" s="50">
        <v>8</v>
      </c>
      <c r="E16" s="45" t="s">
        <v>101</v>
      </c>
      <c r="F16" s="4" t="str">
        <f>IF(C16=0,"",INDEX(Nimet!$A$2:$D$251,C16,4))</f>
        <v>Herrgård Bo-Eric, KoKu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117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113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5</v>
      </c>
      <c r="B10" s="30">
        <v>1</v>
      </c>
      <c r="C10" s="36">
        <v>1668</v>
      </c>
      <c r="D10" s="14" t="str">
        <f>IF(A10=0,"",INDEX(Nimet!$A$2:$D$251,A10,4))</f>
        <v>Herrgård Bo-Eric, KoKu</v>
      </c>
      <c r="E10" s="129"/>
      <c r="F10" s="130"/>
      <c r="G10" s="130"/>
      <c r="H10" s="130"/>
      <c r="I10" s="131"/>
      <c r="J10" s="124" t="str">
        <f>CONCATENATE(AB22,"-",AD22)</f>
        <v>0-0</v>
      </c>
      <c r="K10" s="125"/>
      <c r="L10" s="125"/>
      <c r="M10" s="125"/>
      <c r="N10" s="126"/>
      <c r="O10" s="124" t="str">
        <f>CONCATENATE(AB16,"-",AD16)</f>
        <v>0-0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0-0</v>
      </c>
      <c r="Z10" s="122"/>
      <c r="AA10" s="122"/>
      <c r="AB10" s="122"/>
      <c r="AC10" s="123"/>
      <c r="AD10" s="121" t="str">
        <f>CONCATENATE(AB16+AB19+AB22,"-",AD16+AD19+AD22)</f>
        <v>0-0</v>
      </c>
      <c r="AE10" s="122"/>
      <c r="AF10" s="122"/>
      <c r="AG10" s="122"/>
      <c r="AH10" s="123"/>
      <c r="AI10" s="70"/>
    </row>
    <row r="11" spans="1:35" ht="14.25" customHeight="1">
      <c r="A11" s="20">
        <v>6</v>
      </c>
      <c r="B11" s="30">
        <v>2</v>
      </c>
      <c r="C11" s="36">
        <v>1626</v>
      </c>
      <c r="D11" s="14" t="str">
        <f>IF(A11=0,"",INDEX(Nimet!$A$2:$D$251,A11,4))</f>
        <v>Portfors Kai Kent, KoKu</v>
      </c>
      <c r="E11" s="124" t="str">
        <f>CONCATENATE(AD22,"-",AB22)</f>
        <v>0-0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0-0</v>
      </c>
      <c r="P11" s="125"/>
      <c r="Q11" s="125"/>
      <c r="R11" s="125"/>
      <c r="S11" s="126"/>
      <c r="T11" s="124" t="str">
        <f>CONCATENATE(AB17,"-",AD17)</f>
        <v>3-0</v>
      </c>
      <c r="U11" s="125"/>
      <c r="V11" s="125"/>
      <c r="W11" s="125"/>
      <c r="X11" s="126"/>
      <c r="Y11" s="121" t="str">
        <f>CONCATENATE(AF17+AF20+AH22,"-",AH17+AH20+AF22)</f>
        <v>1-0</v>
      </c>
      <c r="Z11" s="122"/>
      <c r="AA11" s="122"/>
      <c r="AB11" s="122"/>
      <c r="AC11" s="123"/>
      <c r="AD11" s="121" t="str">
        <f>CONCATENATE(AB17+AB20+AD22,"-",AD17+AD20+AB22)</f>
        <v>3-0</v>
      </c>
      <c r="AE11" s="122"/>
      <c r="AF11" s="122"/>
      <c r="AG11" s="122"/>
      <c r="AH11" s="123"/>
      <c r="AI11" s="70" t="s">
        <v>30</v>
      </c>
    </row>
    <row r="12" spans="1:35" ht="14.25" customHeight="1">
      <c r="A12" s="20">
        <v>21</v>
      </c>
      <c r="B12" s="30">
        <v>3</v>
      </c>
      <c r="C12" s="36">
        <v>1580</v>
      </c>
      <c r="D12" s="14" t="str">
        <f>IF(A12=0,"",INDEX(Nimet!$A$2:$D$251,A12,4))</f>
        <v>Jormanainen Vesa, PT Espoo</v>
      </c>
      <c r="E12" s="124" t="str">
        <f>CONCATENATE(AD16,"-",AB16)</f>
        <v>0-0</v>
      </c>
      <c r="F12" s="125"/>
      <c r="G12" s="125"/>
      <c r="H12" s="125"/>
      <c r="I12" s="126"/>
      <c r="J12" s="124" t="str">
        <f>CONCATENATE(AD20,"-",AB20)</f>
        <v>0-0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0-0</v>
      </c>
      <c r="Z12" s="122"/>
      <c r="AA12" s="122"/>
      <c r="AB12" s="122"/>
      <c r="AC12" s="123"/>
      <c r="AD12" s="121" t="str">
        <f>CONCATENATE(AD16+AD20+AB23,"-",AB16+AB20+AD23)</f>
        <v>0-0</v>
      </c>
      <c r="AE12" s="122"/>
      <c r="AF12" s="122"/>
      <c r="AG12" s="122"/>
      <c r="AH12" s="123"/>
      <c r="AI12" s="70"/>
    </row>
    <row r="13" spans="1:35" ht="14.25" customHeight="1">
      <c r="A13" s="20">
        <v>25</v>
      </c>
      <c r="B13" s="30">
        <v>4</v>
      </c>
      <c r="C13" s="36">
        <v>1546</v>
      </c>
      <c r="D13" s="14" t="str">
        <f>IF(A13=0,"",INDEX(Nimet!$A$2:$D$251,A13,4))</f>
        <v>Kallinki Tuomas, SeSi</v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0-3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0-1</v>
      </c>
      <c r="Z13" s="122"/>
      <c r="AA13" s="122"/>
      <c r="AB13" s="122"/>
      <c r="AC13" s="123"/>
      <c r="AD13" s="121" t="str">
        <f>CONCATENATE(AD17+AD19+AD23,"-",AB17+AB19+AB23)</f>
        <v>0-3</v>
      </c>
      <c r="AE13" s="122"/>
      <c r="AF13" s="122"/>
      <c r="AG13" s="122"/>
      <c r="AH13" s="123"/>
      <c r="AI13" s="70" t="s">
        <v>31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Herrgård Bo-Eric, KoKu  -  Jormanainen Vesa, PT Espoo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Portfors Kai Kent, KoKu  -  Kallinki Tuomas, SeSi</v>
      </c>
      <c r="G17" s="93">
        <v>11</v>
      </c>
      <c r="H17" s="81" t="s">
        <v>27</v>
      </c>
      <c r="I17" s="94">
        <v>7</v>
      </c>
      <c r="J17" s="72"/>
      <c r="K17" s="65">
        <v>11</v>
      </c>
      <c r="L17" s="71" t="s">
        <v>27</v>
      </c>
      <c r="M17" s="66">
        <v>8</v>
      </c>
      <c r="N17" s="72"/>
      <c r="O17" s="65">
        <v>12</v>
      </c>
      <c r="P17" s="71" t="s">
        <v>27</v>
      </c>
      <c r="Q17" s="66">
        <v>10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Herrgård Bo-Eric, KoKu  -  Kallinki Tuomas, SeSi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Portfors Kai Kent, KoKu  -  Jormanainen Vesa, PT Espoo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Herrgård Bo-Eric, KoKu  -  Portfors Kai Kent, KoKu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Jormanainen Vesa, PT Espoo  -  Kallinki Tuomas, SeSi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>
        <v>7</v>
      </c>
      <c r="B29" s="30">
        <v>1</v>
      </c>
      <c r="C29" s="36">
        <v>1649</v>
      </c>
      <c r="D29" s="14" t="str">
        <f>IF(A29=0,"",INDEX(Nimet!$A$2:$D$251,A29,4))</f>
        <v>Risku Jarkko, KoKu</v>
      </c>
      <c r="E29" s="129"/>
      <c r="F29" s="130"/>
      <c r="G29" s="130"/>
      <c r="H29" s="130"/>
      <c r="I29" s="131"/>
      <c r="J29" s="124" t="str">
        <f>CONCATENATE(AB41,"-",AD41)</f>
        <v>3-1</v>
      </c>
      <c r="K29" s="125"/>
      <c r="L29" s="125"/>
      <c r="M29" s="125"/>
      <c r="N29" s="126"/>
      <c r="O29" s="124" t="str">
        <f>CONCATENATE(AB35,"-",AD35)</f>
        <v>1-3</v>
      </c>
      <c r="P29" s="125"/>
      <c r="Q29" s="125"/>
      <c r="R29" s="125"/>
      <c r="S29" s="126"/>
      <c r="T29" s="124" t="str">
        <f>CONCATENATE(AB38,"-",AD38)</f>
        <v>3-0</v>
      </c>
      <c r="U29" s="125"/>
      <c r="V29" s="125"/>
      <c r="W29" s="125"/>
      <c r="X29" s="126"/>
      <c r="Y29" s="121" t="str">
        <f>CONCATENATE(AF35+AF38+AF41,"-",AH35+AH38+AH41)</f>
        <v>2-1</v>
      </c>
      <c r="Z29" s="122"/>
      <c r="AA29" s="122"/>
      <c r="AB29" s="122"/>
      <c r="AC29" s="123"/>
      <c r="AD29" s="121" t="str">
        <f>CONCATENATE(AB35+AB38+AB41,"-",AD35+AD38+AD41)</f>
        <v>7-4</v>
      </c>
      <c r="AE29" s="122"/>
      <c r="AF29" s="122"/>
      <c r="AG29" s="122"/>
      <c r="AH29" s="123"/>
      <c r="AI29" s="70" t="s">
        <v>31</v>
      </c>
    </row>
    <row r="30" spans="1:35" ht="14.25" customHeight="1">
      <c r="A30" s="20">
        <v>20</v>
      </c>
      <c r="B30" s="30">
        <v>2</v>
      </c>
      <c r="C30" s="36">
        <v>1645</v>
      </c>
      <c r="D30" s="14" t="str">
        <f>IF(A30=0,"",INDEX(Nimet!$A$2:$D$251,A30,4))</f>
        <v>Potiris Rafael, PT 75</v>
      </c>
      <c r="E30" s="124" t="str">
        <f>CONCATENATE(AD41,"-",AB41)</f>
        <v>1-3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0-3</v>
      </c>
      <c r="P30" s="125"/>
      <c r="Q30" s="125"/>
      <c r="R30" s="125"/>
      <c r="S30" s="126"/>
      <c r="T30" s="124" t="str">
        <f>CONCATENATE(AB36,"-",AD36)</f>
        <v>1-3</v>
      </c>
      <c r="U30" s="125"/>
      <c r="V30" s="125"/>
      <c r="W30" s="125"/>
      <c r="X30" s="126"/>
      <c r="Y30" s="121" t="str">
        <f>CONCATENATE(AF36+AF39+AH41,"-",AH36+AH39+AF41)</f>
        <v>0-3</v>
      </c>
      <c r="Z30" s="122"/>
      <c r="AA30" s="122"/>
      <c r="AB30" s="122"/>
      <c r="AC30" s="123"/>
      <c r="AD30" s="121" t="str">
        <f>CONCATENATE(AB36+AB39+AD41,"-",AD36+AD39+AB41)</f>
        <v>2-9</v>
      </c>
      <c r="AE30" s="122"/>
      <c r="AF30" s="122"/>
      <c r="AG30" s="122"/>
      <c r="AH30" s="123"/>
      <c r="AI30" s="70" t="s">
        <v>124</v>
      </c>
    </row>
    <row r="31" spans="1:35" ht="14.25" customHeight="1">
      <c r="A31" s="20">
        <v>14</v>
      </c>
      <c r="B31" s="30">
        <v>3</v>
      </c>
      <c r="C31" s="36">
        <v>1589</v>
      </c>
      <c r="D31" s="14" t="str">
        <f>IF(A31=0,"",INDEX(Nimet!$A$2:$D$251,A31,4))</f>
        <v>Luttunen Juhani, NuSe</v>
      </c>
      <c r="E31" s="124" t="str">
        <f>CONCATENATE(AD35,"-",AB35)</f>
        <v>3-1</v>
      </c>
      <c r="F31" s="125"/>
      <c r="G31" s="125"/>
      <c r="H31" s="125"/>
      <c r="I31" s="126"/>
      <c r="J31" s="124" t="str">
        <f>CONCATENATE(AD39,"-",AB39)</f>
        <v>3-0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3-1</v>
      </c>
      <c r="U31" s="125"/>
      <c r="V31" s="125"/>
      <c r="W31" s="125"/>
      <c r="X31" s="126"/>
      <c r="Y31" s="121" t="str">
        <f>CONCATENATE(AH35+AH39+AF42,"-",AF35+AF39+AH42)</f>
        <v>3-0</v>
      </c>
      <c r="Z31" s="122"/>
      <c r="AA31" s="122"/>
      <c r="AB31" s="122"/>
      <c r="AC31" s="123"/>
      <c r="AD31" s="121" t="str">
        <f>CONCATENATE(AD35+AD39+AB42,"-",AB35+AB39+AD42)</f>
        <v>9-2</v>
      </c>
      <c r="AE31" s="122"/>
      <c r="AF31" s="122"/>
      <c r="AG31" s="122"/>
      <c r="AH31" s="123"/>
      <c r="AI31" s="70" t="s">
        <v>30</v>
      </c>
    </row>
    <row r="32" spans="1:35" ht="14.25" customHeight="1">
      <c r="A32" s="20">
        <v>35</v>
      </c>
      <c r="B32" s="30">
        <v>4</v>
      </c>
      <c r="C32" s="36">
        <v>1558</v>
      </c>
      <c r="D32" s="14" t="str">
        <f>IF(A32=0,"",INDEX(Nimet!$A$2:$D$251,A32,4))</f>
        <v>Taive Kari, ToTe</v>
      </c>
      <c r="E32" s="124" t="str">
        <f>CONCATENATE(AD38,"-",AB38)</f>
        <v>0-3</v>
      </c>
      <c r="F32" s="125"/>
      <c r="G32" s="125"/>
      <c r="H32" s="125"/>
      <c r="I32" s="126"/>
      <c r="J32" s="124" t="str">
        <f>CONCATENATE(AD36,"-",AB36)</f>
        <v>3-1</v>
      </c>
      <c r="K32" s="125"/>
      <c r="L32" s="125"/>
      <c r="M32" s="125"/>
      <c r="N32" s="126"/>
      <c r="O32" s="124" t="str">
        <f>CONCATENATE(AD42,"-",AB42)</f>
        <v>1-3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1-2</v>
      </c>
      <c r="Z32" s="122"/>
      <c r="AA32" s="122"/>
      <c r="AB32" s="122"/>
      <c r="AC32" s="123"/>
      <c r="AD32" s="121" t="str">
        <f>CONCATENATE(AD36+AD38+AD42,"-",AB36+AB38+AB42)</f>
        <v>4-7</v>
      </c>
      <c r="AE32" s="122"/>
      <c r="AF32" s="122"/>
      <c r="AG32" s="122"/>
      <c r="AH32" s="123"/>
      <c r="AI32" s="70" t="s">
        <v>32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Risku Jarkko, KoKu  -  Luttunen Juhani, NuSe</v>
      </c>
      <c r="G35" s="65">
        <v>8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5</v>
      </c>
      <c r="N35" s="72"/>
      <c r="O35" s="65">
        <v>8</v>
      </c>
      <c r="P35" s="71" t="s">
        <v>27</v>
      </c>
      <c r="Q35" s="66">
        <v>11</v>
      </c>
      <c r="R35" s="73"/>
      <c r="S35" s="65">
        <v>7</v>
      </c>
      <c r="T35" s="71" t="s">
        <v>27</v>
      </c>
      <c r="U35" s="66">
        <v>11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1</v>
      </c>
      <c r="AC35" s="75" t="s">
        <v>27</v>
      </c>
      <c r="AD35" s="76">
        <f>IF($G35-$I35&lt;0,1,0)+IF($K35-$M35&lt;0,1,0)+IF($O35-$Q35&lt;0,1,0)+IF($S35-$U35&lt;0,1,0)+IF($W35-$Y35&lt;0,1,0)</f>
        <v>3</v>
      </c>
      <c r="AE35" s="77"/>
      <c r="AF35" s="78">
        <f>IF($AB35-$AD35&gt;0,1,0)</f>
        <v>0</v>
      </c>
      <c r="AG35" s="67" t="s">
        <v>27</v>
      </c>
      <c r="AH35" s="79">
        <f>IF($AB35-$AD35&lt;0,1,0)</f>
        <v>1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Potiris Rafael, PT 75  -  Taive Kari, ToTe</v>
      </c>
      <c r="G36" s="93">
        <v>14</v>
      </c>
      <c r="H36" s="81" t="s">
        <v>27</v>
      </c>
      <c r="I36" s="94">
        <v>16</v>
      </c>
      <c r="J36" s="72"/>
      <c r="K36" s="65">
        <v>4</v>
      </c>
      <c r="L36" s="71" t="s">
        <v>27</v>
      </c>
      <c r="M36" s="66">
        <v>11</v>
      </c>
      <c r="N36" s="72"/>
      <c r="O36" s="65">
        <v>11</v>
      </c>
      <c r="P36" s="71" t="s">
        <v>27</v>
      </c>
      <c r="Q36" s="66">
        <v>8</v>
      </c>
      <c r="R36" s="73"/>
      <c r="S36" s="65">
        <v>8</v>
      </c>
      <c r="T36" s="71" t="s">
        <v>27</v>
      </c>
      <c r="U36" s="66">
        <v>11</v>
      </c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1</v>
      </c>
      <c r="AC36" s="75" t="s">
        <v>27</v>
      </c>
      <c r="AD36" s="76">
        <f>IF($G36-$I36&lt;0,1,0)+IF($K36-$M36&lt;0,1,0)+IF($O36-$Q36&lt;0,1,0)+IF($S36-$U36&lt;0,1,0)+IF($W36-$Y36&lt;0,1,0)</f>
        <v>3</v>
      </c>
      <c r="AE36" s="77"/>
      <c r="AF36" s="78">
        <f>IF($AB36-$AD36&gt;0,1,0)</f>
        <v>0</v>
      </c>
      <c r="AG36" s="67" t="s">
        <v>27</v>
      </c>
      <c r="AH36" s="79">
        <f>IF($AB36-$AD36&lt;0,1,0)</f>
        <v>1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Risku Jarkko, KoKu  -  Taive Kari, ToTe</v>
      </c>
      <c r="G38" s="65">
        <v>12</v>
      </c>
      <c r="H38" s="71" t="s">
        <v>27</v>
      </c>
      <c r="I38" s="66">
        <v>10</v>
      </c>
      <c r="J38" s="72"/>
      <c r="K38" s="65">
        <v>11</v>
      </c>
      <c r="L38" s="71" t="s">
        <v>27</v>
      </c>
      <c r="M38" s="66">
        <v>9</v>
      </c>
      <c r="N38" s="72"/>
      <c r="O38" s="65">
        <v>11</v>
      </c>
      <c r="P38" s="71" t="s">
        <v>27</v>
      </c>
      <c r="Q38" s="66">
        <v>7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Potiris Rafael, PT 75  -  Luttunen Juhani, NuSe</v>
      </c>
      <c r="G39" s="65">
        <v>9</v>
      </c>
      <c r="H39" s="71" t="s">
        <v>27</v>
      </c>
      <c r="I39" s="66">
        <v>11</v>
      </c>
      <c r="J39" s="72"/>
      <c r="K39" s="65">
        <v>8</v>
      </c>
      <c r="L39" s="71" t="s">
        <v>27</v>
      </c>
      <c r="M39" s="66">
        <v>11</v>
      </c>
      <c r="N39" s="72"/>
      <c r="O39" s="65">
        <v>2</v>
      </c>
      <c r="P39" s="71" t="s">
        <v>27</v>
      </c>
      <c r="Q39" s="66">
        <v>11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Risku Jarkko, KoKu  -  Potiris Rafael, PT 75</v>
      </c>
      <c r="G41" s="65">
        <v>12</v>
      </c>
      <c r="H41" s="71" t="s">
        <v>27</v>
      </c>
      <c r="I41" s="66">
        <v>10</v>
      </c>
      <c r="J41" s="72"/>
      <c r="K41" s="65">
        <v>11</v>
      </c>
      <c r="L41" s="71" t="s">
        <v>27</v>
      </c>
      <c r="M41" s="66">
        <v>13</v>
      </c>
      <c r="N41" s="72"/>
      <c r="O41" s="65">
        <v>11</v>
      </c>
      <c r="P41" s="71" t="s">
        <v>27</v>
      </c>
      <c r="Q41" s="66">
        <v>8</v>
      </c>
      <c r="R41" s="73"/>
      <c r="S41" s="65">
        <v>11</v>
      </c>
      <c r="T41" s="71" t="s">
        <v>27</v>
      </c>
      <c r="U41" s="66">
        <v>7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Luttunen Juhani, NuSe  -  Taive Kari, ToTe</v>
      </c>
      <c r="G42" s="65">
        <v>11</v>
      </c>
      <c r="H42" s="71" t="s">
        <v>27</v>
      </c>
      <c r="I42" s="66">
        <v>7</v>
      </c>
      <c r="J42" s="72"/>
      <c r="K42" s="65">
        <v>8</v>
      </c>
      <c r="L42" s="71" t="s">
        <v>27</v>
      </c>
      <c r="M42" s="66">
        <v>11</v>
      </c>
      <c r="N42" s="72"/>
      <c r="O42" s="65">
        <v>11</v>
      </c>
      <c r="P42" s="71" t="s">
        <v>27</v>
      </c>
      <c r="Q42" s="66">
        <v>3</v>
      </c>
      <c r="R42" s="73"/>
      <c r="S42" s="65">
        <v>11</v>
      </c>
      <c r="T42" s="71" t="s">
        <v>27</v>
      </c>
      <c r="U42" s="66">
        <v>8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1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showGridLines="0" showRowColHeaders="0" zoomScale="75" zoomScaleNormal="75" zoomScalePageLayoutView="0" workbookViewId="0" topLeftCell="A1">
      <pane ySplit="1" topLeftCell="A5" activePane="bottomLeft" state="frozen"/>
      <selection pane="topLeft" activeCell="F5" sqref="F5"/>
      <selection pane="bottomLeft" activeCell="E39" sqref="E39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6" t="s">
        <v>54</v>
      </c>
      <c r="C2" s="116" t="s">
        <v>55</v>
      </c>
      <c r="D2" s="114" t="str">
        <f aca="true" t="shared" si="0" ref="D2:D10">IF(B2="","",CONCATENATE(B2,", ",C2))</f>
        <v>Kara Tauno, Akava</v>
      </c>
      <c r="E2" s="114"/>
      <c r="F2" s="114"/>
    </row>
    <row r="3" spans="1:6" ht="12.75">
      <c r="A3" s="114">
        <v>2</v>
      </c>
      <c r="B3" s="116" t="s">
        <v>54</v>
      </c>
      <c r="C3" s="116" t="s">
        <v>56</v>
      </c>
      <c r="D3" s="114" t="str">
        <f t="shared" si="0"/>
        <v>Kara Tauno, JysRy</v>
      </c>
      <c r="E3" s="114"/>
      <c r="F3" s="114"/>
    </row>
    <row r="4" spans="1:6" ht="12.75">
      <c r="A4" s="114">
        <v>3</v>
      </c>
      <c r="B4" s="116" t="s">
        <v>57</v>
      </c>
      <c r="C4" s="116" t="s">
        <v>58</v>
      </c>
      <c r="D4" s="114" t="str">
        <f t="shared" si="0"/>
        <v>Vesaluoma Jari, KePTS</v>
      </c>
      <c r="E4" s="114"/>
      <c r="F4" s="114"/>
    </row>
    <row r="5" spans="1:6" ht="12.75">
      <c r="A5" s="114">
        <v>4</v>
      </c>
      <c r="B5" s="116" t="s">
        <v>43</v>
      </c>
      <c r="C5" s="116" t="s">
        <v>38</v>
      </c>
      <c r="D5" s="114" t="str">
        <f t="shared" si="0"/>
        <v>Alén Tommy, KoKu</v>
      </c>
      <c r="E5" s="114"/>
      <c r="F5" s="114"/>
    </row>
    <row r="6" spans="1:6" ht="12.75">
      <c r="A6" s="114">
        <v>5</v>
      </c>
      <c r="B6" s="116" t="s">
        <v>59</v>
      </c>
      <c r="C6" s="116" t="s">
        <v>38</v>
      </c>
      <c r="D6" s="114" t="str">
        <f t="shared" si="0"/>
        <v>Herrgård Bo-Eric, KoKu</v>
      </c>
      <c r="E6" s="114"/>
      <c r="F6" s="114"/>
    </row>
    <row r="7" spans="1:6" ht="12.75">
      <c r="A7" s="114">
        <v>6</v>
      </c>
      <c r="B7" s="116" t="s">
        <v>60</v>
      </c>
      <c r="C7" s="116" t="s">
        <v>38</v>
      </c>
      <c r="D7" s="114" t="str">
        <f t="shared" si="0"/>
        <v>Portfors Kai Kent, KoKu</v>
      </c>
      <c r="E7" s="114"/>
      <c r="F7" s="114"/>
    </row>
    <row r="8" spans="1:6" ht="12.75">
      <c r="A8" s="114">
        <v>7</v>
      </c>
      <c r="B8" s="116" t="s">
        <v>48</v>
      </c>
      <c r="C8" s="116" t="s">
        <v>38</v>
      </c>
      <c r="D8" s="114" t="str">
        <f t="shared" si="0"/>
        <v>Risku Jarkko, KoKu</v>
      </c>
      <c r="E8" s="114"/>
      <c r="F8" s="114"/>
    </row>
    <row r="9" spans="1:6" ht="12.75">
      <c r="A9" s="114">
        <v>8</v>
      </c>
      <c r="B9" s="116" t="s">
        <v>61</v>
      </c>
      <c r="C9" s="116" t="s">
        <v>38</v>
      </c>
      <c r="D9" s="114" t="str">
        <f t="shared" si="0"/>
        <v>Ström Börje, KoKu</v>
      </c>
      <c r="E9" s="114"/>
      <c r="F9" s="114"/>
    </row>
    <row r="10" spans="1:6" ht="12.75">
      <c r="A10" s="114">
        <v>9</v>
      </c>
      <c r="B10" s="116" t="s">
        <v>62</v>
      </c>
      <c r="C10" s="116" t="s">
        <v>63</v>
      </c>
      <c r="D10" s="114" t="str">
        <f t="shared" si="0"/>
        <v>Mäntyniemi Keijo, KurVi</v>
      </c>
      <c r="E10" s="114"/>
      <c r="F10" s="114"/>
    </row>
    <row r="11" spans="1:6" ht="12.75">
      <c r="A11" s="114">
        <v>10</v>
      </c>
      <c r="B11" s="116" t="s">
        <v>64</v>
      </c>
      <c r="C11" s="116" t="s">
        <v>63</v>
      </c>
      <c r="D11" s="114" t="str">
        <f aca="true" t="shared" si="1" ref="D11:D68">IF(B11="","",CONCATENATE(B11,", ",C11))</f>
        <v>Sanroos Tony, KurVi</v>
      </c>
      <c r="E11" s="114"/>
      <c r="F11" s="114"/>
    </row>
    <row r="12" spans="1:6" ht="12.75">
      <c r="A12" s="114">
        <v>11</v>
      </c>
      <c r="B12" s="116" t="s">
        <v>65</v>
      </c>
      <c r="C12" s="116" t="s">
        <v>63</v>
      </c>
      <c r="D12" s="114" t="str">
        <f t="shared" si="1"/>
        <v>Semjonov Nikolai, KurVi</v>
      </c>
      <c r="E12" s="114"/>
      <c r="F12" s="114"/>
    </row>
    <row r="13" spans="1:6" ht="12.75">
      <c r="A13" s="114">
        <v>12</v>
      </c>
      <c r="B13" s="116" t="s">
        <v>66</v>
      </c>
      <c r="C13" s="116" t="s">
        <v>67</v>
      </c>
      <c r="D13" s="114" t="str">
        <f t="shared" si="1"/>
        <v>Väyrynen Viljo, LrTU</v>
      </c>
      <c r="E13" s="114"/>
      <c r="F13" s="114"/>
    </row>
    <row r="14" spans="1:6" ht="12.75">
      <c r="A14" s="114">
        <v>13</v>
      </c>
      <c r="B14" s="116" t="s">
        <v>68</v>
      </c>
      <c r="C14" s="116" t="s">
        <v>69</v>
      </c>
      <c r="D14" s="114" t="str">
        <f t="shared" si="1"/>
        <v>Luttunen Juhani, Merimiesunioni</v>
      </c>
      <c r="E14" s="114"/>
      <c r="F14" s="114"/>
    </row>
    <row r="15" spans="1:6" ht="12.75">
      <c r="A15" s="114">
        <v>14</v>
      </c>
      <c r="B15" s="116" t="s">
        <v>68</v>
      </c>
      <c r="C15" s="116" t="s">
        <v>70</v>
      </c>
      <c r="D15" s="114" t="str">
        <f t="shared" si="1"/>
        <v>Luttunen Juhani, NuSe</v>
      </c>
      <c r="E15" s="114"/>
      <c r="F15" s="114"/>
    </row>
    <row r="16" spans="1:6" ht="12.75">
      <c r="A16" s="114">
        <v>15</v>
      </c>
      <c r="B16" s="116" t="s">
        <v>57</v>
      </c>
      <c r="C16" s="116" t="s">
        <v>71</v>
      </c>
      <c r="D16" s="114" t="str">
        <f t="shared" si="1"/>
        <v>Vesaluoma Jari, Paperiliitto os. 41</v>
      </c>
      <c r="E16" s="114"/>
      <c r="F16" s="114"/>
    </row>
    <row r="17" spans="1:6" ht="12.75">
      <c r="A17" s="114">
        <v>16</v>
      </c>
      <c r="B17" s="116" t="s">
        <v>72</v>
      </c>
      <c r="C17" s="116" t="s">
        <v>73</v>
      </c>
      <c r="D17" s="114" t="str">
        <f t="shared" si="1"/>
        <v>Kalliokoski Jukka, PAU 153</v>
      </c>
      <c r="E17" s="114"/>
      <c r="F17" s="114"/>
    </row>
    <row r="18" spans="1:6" ht="12.75">
      <c r="A18" s="114">
        <v>17</v>
      </c>
      <c r="B18" s="116" t="s">
        <v>74</v>
      </c>
      <c r="C18" s="116" t="s">
        <v>42</v>
      </c>
      <c r="D18" s="114" t="str">
        <f t="shared" si="1"/>
        <v>Hänninen Paavo, Por-83</v>
      </c>
      <c r="E18" s="114"/>
      <c r="F18" s="114"/>
    </row>
    <row r="19" spans="1:6" ht="12.75">
      <c r="A19" s="114">
        <v>18</v>
      </c>
      <c r="B19" s="116" t="s">
        <v>75</v>
      </c>
      <c r="C19" s="116" t="s">
        <v>50</v>
      </c>
      <c r="D19" s="114" t="str">
        <f t="shared" si="1"/>
        <v>Faily Jusuf, PT 75</v>
      </c>
      <c r="E19" s="114"/>
      <c r="F19" s="114"/>
    </row>
    <row r="20" spans="1:6" ht="12.75">
      <c r="A20" s="114">
        <v>19</v>
      </c>
      <c r="B20" s="116" t="s">
        <v>76</v>
      </c>
      <c r="C20" s="116" t="s">
        <v>50</v>
      </c>
      <c r="D20" s="114" t="str">
        <f t="shared" si="1"/>
        <v>Kaarineva Ismo, PT 75</v>
      </c>
      <c r="E20" s="114"/>
      <c r="F20" s="114"/>
    </row>
    <row r="21" spans="1:6" ht="12.75">
      <c r="A21" s="114">
        <v>20</v>
      </c>
      <c r="B21" s="116" t="s">
        <v>77</v>
      </c>
      <c r="C21" s="116" t="s">
        <v>50</v>
      </c>
      <c r="D21" s="114" t="str">
        <f t="shared" si="1"/>
        <v>Potiris Rafael, PT 75</v>
      </c>
      <c r="E21" s="114"/>
      <c r="F21" s="114"/>
    </row>
    <row r="22" spans="1:6" ht="12.75">
      <c r="A22" s="114">
        <v>21</v>
      </c>
      <c r="B22" s="116" t="s">
        <v>78</v>
      </c>
      <c r="C22" s="116" t="s">
        <v>51</v>
      </c>
      <c r="D22" s="114" t="str">
        <f t="shared" si="1"/>
        <v>Jormanainen Vesa, PT Espoo</v>
      </c>
      <c r="E22" s="114"/>
      <c r="F22" s="114"/>
    </row>
    <row r="23" spans="1:6" ht="12.75">
      <c r="A23" s="114">
        <v>22</v>
      </c>
      <c r="B23" s="116" t="s">
        <v>79</v>
      </c>
      <c r="C23" s="116" t="s">
        <v>51</v>
      </c>
      <c r="D23" s="114" t="str">
        <f t="shared" si="1"/>
        <v>Kapanen Tuukka, PT Espoo</v>
      </c>
      <c r="E23" s="114"/>
      <c r="F23" s="114"/>
    </row>
    <row r="24" spans="1:6" ht="12.75">
      <c r="A24" s="114">
        <v>23</v>
      </c>
      <c r="B24" s="116" t="s">
        <v>80</v>
      </c>
      <c r="C24" s="116" t="s">
        <v>37</v>
      </c>
      <c r="D24" s="114" t="str">
        <f t="shared" si="1"/>
        <v>Antinoja Jari, SeSi</v>
      </c>
      <c r="E24" s="114"/>
      <c r="F24" s="114"/>
    </row>
    <row r="25" spans="1:6" ht="12.75">
      <c r="A25" s="114">
        <v>24</v>
      </c>
      <c r="B25" s="116" t="s">
        <v>81</v>
      </c>
      <c r="C25" s="116" t="s">
        <v>37</v>
      </c>
      <c r="D25" s="114" t="str">
        <f t="shared" si="1"/>
        <v>Jokiranta Risto, SeSi</v>
      </c>
      <c r="E25" s="114"/>
      <c r="F25" s="114"/>
    </row>
    <row r="26" spans="1:6" ht="12.75">
      <c r="A26" s="114">
        <v>25</v>
      </c>
      <c r="B26" s="116" t="s">
        <v>44</v>
      </c>
      <c r="C26" s="116" t="s">
        <v>37</v>
      </c>
      <c r="D26" s="114" t="str">
        <f t="shared" si="1"/>
        <v>Kallinki Tuomas, SeSi</v>
      </c>
      <c r="E26" s="114"/>
      <c r="F26" s="114"/>
    </row>
    <row r="27" spans="1:6" ht="12.75">
      <c r="A27" s="114">
        <v>26</v>
      </c>
      <c r="B27" s="116" t="s">
        <v>82</v>
      </c>
      <c r="C27" s="116" t="s">
        <v>37</v>
      </c>
      <c r="D27" s="114" t="str">
        <f t="shared" si="1"/>
        <v>Koistinen Juho, SeSi</v>
      </c>
      <c r="E27" s="114"/>
      <c r="F27" s="114"/>
    </row>
    <row r="28" spans="1:6" ht="12.75">
      <c r="A28" s="114">
        <v>27</v>
      </c>
      <c r="B28" s="116" t="s">
        <v>83</v>
      </c>
      <c r="C28" s="116" t="s">
        <v>37</v>
      </c>
      <c r="D28" s="114" t="str">
        <f t="shared" si="1"/>
        <v>Ojala Alpo, SeSi</v>
      </c>
      <c r="E28" s="114"/>
      <c r="F28" s="114"/>
    </row>
    <row r="29" spans="1:6" ht="12.75">
      <c r="A29" s="114">
        <v>28</v>
      </c>
      <c r="B29" s="116" t="s">
        <v>45</v>
      </c>
      <c r="C29" s="116" t="s">
        <v>37</v>
      </c>
      <c r="D29" s="114" t="str">
        <f t="shared" si="1"/>
        <v>Olah Pentti, SeSi</v>
      </c>
      <c r="E29" s="114"/>
      <c r="F29" s="114"/>
    </row>
    <row r="30" spans="1:6" ht="12.75">
      <c r="A30" s="114">
        <v>29</v>
      </c>
      <c r="B30" s="116" t="s">
        <v>84</v>
      </c>
      <c r="C30" s="116" t="s">
        <v>37</v>
      </c>
      <c r="D30" s="114" t="str">
        <f t="shared" si="1"/>
        <v>Pitkänen Harri, SeSi</v>
      </c>
      <c r="E30" s="114"/>
      <c r="F30" s="114"/>
    </row>
    <row r="31" spans="1:6" ht="12.75">
      <c r="A31" s="114">
        <v>30</v>
      </c>
      <c r="B31" s="116" t="s">
        <v>85</v>
      </c>
      <c r="C31" s="116" t="s">
        <v>37</v>
      </c>
      <c r="D31" s="114" t="str">
        <f t="shared" si="1"/>
        <v>Pääkkö Alice, SeSi</v>
      </c>
      <c r="E31" s="114"/>
      <c r="F31" s="114"/>
    </row>
    <row r="32" spans="1:6" ht="12.75">
      <c r="A32" s="114">
        <v>31</v>
      </c>
      <c r="B32" s="116" t="s">
        <v>86</v>
      </c>
      <c r="C32" s="116" t="s">
        <v>37</v>
      </c>
      <c r="D32" s="114" t="str">
        <f t="shared" si="1"/>
        <v>Repetti Vesa-Matti, SeSi</v>
      </c>
      <c r="E32" s="114"/>
      <c r="F32" s="114"/>
    </row>
    <row r="33" spans="1:6" ht="12.75">
      <c r="A33" s="114">
        <v>32</v>
      </c>
      <c r="B33" s="116" t="s">
        <v>87</v>
      </c>
      <c r="C33" s="116" t="s">
        <v>37</v>
      </c>
      <c r="D33" s="114" t="str">
        <f t="shared" si="1"/>
        <v>Tevaniemi Juhani, SeSi</v>
      </c>
      <c r="E33" s="114"/>
      <c r="F33" s="114"/>
    </row>
    <row r="34" spans="1:6" ht="12.75">
      <c r="A34" s="114">
        <v>33</v>
      </c>
      <c r="B34" s="116" t="s">
        <v>49</v>
      </c>
      <c r="C34" s="116" t="s">
        <v>37</v>
      </c>
      <c r="D34" s="114" t="str">
        <f t="shared" si="1"/>
        <v>Övermark Pekka, SeSi</v>
      </c>
      <c r="E34" s="114"/>
      <c r="F34" s="114"/>
    </row>
    <row r="35" spans="1:6" ht="12.75">
      <c r="A35" s="114">
        <v>34</v>
      </c>
      <c r="B35" s="116" t="s">
        <v>88</v>
      </c>
      <c r="C35" s="116" t="s">
        <v>89</v>
      </c>
      <c r="D35" s="114" t="str">
        <f t="shared" si="1"/>
        <v>Dahlström Jukka, TEK</v>
      </c>
      <c r="E35" s="114"/>
      <c r="F35" s="114"/>
    </row>
    <row r="36" spans="1:6" ht="12.75">
      <c r="A36" s="114">
        <v>35</v>
      </c>
      <c r="B36" s="116" t="s">
        <v>90</v>
      </c>
      <c r="C36" s="116" t="s">
        <v>91</v>
      </c>
      <c r="D36" s="114" t="str">
        <f t="shared" si="1"/>
        <v>Taive Kari, ToTe</v>
      </c>
      <c r="E36" s="114"/>
      <c r="F36" s="114"/>
    </row>
    <row r="37" spans="1:6" ht="12.75">
      <c r="A37" s="114">
        <v>36</v>
      </c>
      <c r="B37" s="116" t="s">
        <v>92</v>
      </c>
      <c r="C37" s="116" t="s">
        <v>93</v>
      </c>
      <c r="D37" s="114" t="str">
        <f t="shared" si="1"/>
        <v>Bakharev Andrei, Tupy</v>
      </c>
      <c r="E37" s="114"/>
      <c r="F37" s="114"/>
    </row>
    <row r="38" spans="1:6" ht="12.75">
      <c r="A38" s="114">
        <v>37</v>
      </c>
      <c r="B38" s="116" t="s">
        <v>79</v>
      </c>
      <c r="C38" s="116" t="s">
        <v>120</v>
      </c>
      <c r="D38" s="114" t="str">
        <f t="shared" si="1"/>
        <v>Kapanen Tuukka, SMKJ</v>
      </c>
      <c r="E38" s="114"/>
      <c r="F38" s="114"/>
    </row>
    <row r="39" spans="1:6" ht="12.75">
      <c r="A39" s="114">
        <v>38</v>
      </c>
      <c r="B39" s="116" t="s">
        <v>123</v>
      </c>
      <c r="C39" s="116" t="s">
        <v>37</v>
      </c>
      <c r="D39" s="114" t="str">
        <f t="shared" si="1"/>
        <v>Ylipelkonen Vesa, SeSi</v>
      </c>
      <c r="E39" s="114"/>
      <c r="F39" s="114"/>
    </row>
    <row r="40" spans="1:6" ht="12.75">
      <c r="A40" s="114">
        <v>39</v>
      </c>
      <c r="B40" s="116"/>
      <c r="C40" s="116"/>
      <c r="D40" s="114">
        <f t="shared" si="1"/>
      </c>
      <c r="E40" s="114"/>
      <c r="F40" s="114"/>
    </row>
    <row r="41" spans="1:6" ht="12.75">
      <c r="A41" s="114">
        <v>40</v>
      </c>
      <c r="B41" s="116"/>
      <c r="C41" s="116"/>
      <c r="D41" s="114">
        <f t="shared" si="1"/>
      </c>
      <c r="E41" s="114"/>
      <c r="F41" s="114"/>
    </row>
    <row r="42" spans="1:6" ht="12.75">
      <c r="A42" s="114">
        <v>41</v>
      </c>
      <c r="B42" s="116"/>
      <c r="C42" s="116"/>
      <c r="D42" s="114">
        <f t="shared" si="1"/>
      </c>
      <c r="E42" s="114"/>
      <c r="F42" s="114"/>
    </row>
    <row r="43" spans="1:6" ht="12.75">
      <c r="A43" s="114">
        <v>42</v>
      </c>
      <c r="B43" s="116"/>
      <c r="C43" s="116"/>
      <c r="D43" s="114">
        <f t="shared" si="1"/>
      </c>
      <c r="E43" s="114"/>
      <c r="F43" s="114"/>
    </row>
    <row r="44" spans="1:6" ht="12.75">
      <c r="A44" s="114">
        <v>43</v>
      </c>
      <c r="B44" s="116"/>
      <c r="C44" s="116"/>
      <c r="D44" s="114">
        <f t="shared" si="1"/>
      </c>
      <c r="E44" s="114"/>
      <c r="F44" s="114"/>
    </row>
    <row r="45" spans="1:6" ht="12.75">
      <c r="A45" s="114">
        <v>44</v>
      </c>
      <c r="B45" s="116"/>
      <c r="C45" s="116"/>
      <c r="D45" s="114">
        <f t="shared" si="1"/>
      </c>
      <c r="E45" s="114"/>
      <c r="F45" s="114"/>
    </row>
    <row r="46" spans="1:6" ht="12.75">
      <c r="A46" s="114">
        <v>45</v>
      </c>
      <c r="B46" s="116"/>
      <c r="C46" s="116"/>
      <c r="D46" s="114">
        <f t="shared" si="1"/>
      </c>
      <c r="E46" s="114"/>
      <c r="F46" s="114"/>
    </row>
    <row r="47" spans="1:6" ht="12.75">
      <c r="A47" s="114">
        <v>46</v>
      </c>
      <c r="B47" s="116"/>
      <c r="C47" s="116"/>
      <c r="D47" s="114">
        <f t="shared" si="1"/>
      </c>
      <c r="E47" s="114"/>
      <c r="F47" s="114"/>
    </row>
    <row r="48" spans="1:6" ht="12.75">
      <c r="A48" s="114">
        <v>47</v>
      </c>
      <c r="B48" s="116"/>
      <c r="C48" s="116"/>
      <c r="D48" s="114">
        <f t="shared" si="1"/>
      </c>
      <c r="E48" s="114"/>
      <c r="F48" s="114"/>
    </row>
    <row r="49" spans="1:6" ht="12.75">
      <c r="A49" s="114">
        <v>48</v>
      </c>
      <c r="B49" s="116"/>
      <c r="C49" s="116"/>
      <c r="D49" s="114">
        <f t="shared" si="1"/>
      </c>
      <c r="E49" s="114"/>
      <c r="F49" s="114"/>
    </row>
    <row r="50" spans="1:6" ht="12.75">
      <c r="A50" s="114">
        <v>49</v>
      </c>
      <c r="B50" s="116"/>
      <c r="C50" s="116"/>
      <c r="D50" s="114">
        <f t="shared" si="1"/>
      </c>
      <c r="E50" s="114"/>
      <c r="F50" s="114"/>
    </row>
    <row r="51" spans="1:6" ht="12.75">
      <c r="A51" s="114">
        <v>50</v>
      </c>
      <c r="B51" s="116"/>
      <c r="C51" s="116"/>
      <c r="D51" s="114">
        <f t="shared" si="1"/>
      </c>
      <c r="E51" s="114"/>
      <c r="F51" s="114"/>
    </row>
    <row r="52" spans="1:6" ht="12.75">
      <c r="A52" s="114">
        <v>51</v>
      </c>
      <c r="B52" s="116"/>
      <c r="C52" s="116"/>
      <c r="D52" s="114">
        <f t="shared" si="1"/>
      </c>
      <c r="E52" s="114"/>
      <c r="F52" s="114"/>
    </row>
    <row r="53" spans="1:6" ht="12.75">
      <c r="A53" s="114">
        <v>52</v>
      </c>
      <c r="B53" s="116"/>
      <c r="C53" s="116"/>
      <c r="D53" s="114">
        <f t="shared" si="1"/>
      </c>
      <c r="E53" s="114"/>
      <c r="F53" s="114"/>
    </row>
    <row r="54" spans="1:6" ht="12.75">
      <c r="A54" s="114">
        <v>53</v>
      </c>
      <c r="B54" s="116"/>
      <c r="C54" s="116"/>
      <c r="D54" s="114">
        <f t="shared" si="1"/>
      </c>
      <c r="E54" s="114"/>
      <c r="F54" s="114"/>
    </row>
    <row r="55" spans="1:6" ht="12.75">
      <c r="A55" s="114">
        <v>54</v>
      </c>
      <c r="B55" s="116"/>
      <c r="C55" s="116"/>
      <c r="D55" s="114">
        <f t="shared" si="1"/>
      </c>
      <c r="E55" s="114"/>
      <c r="F55" s="114"/>
    </row>
    <row r="56" spans="1:6" ht="12.75">
      <c r="A56" s="114">
        <v>55</v>
      </c>
      <c r="B56" s="116"/>
      <c r="C56" s="116"/>
      <c r="D56" s="114">
        <f t="shared" si="1"/>
      </c>
      <c r="E56" s="114"/>
      <c r="F56" s="114"/>
    </row>
    <row r="57" spans="1:6" ht="12.75">
      <c r="A57" s="114">
        <v>56</v>
      </c>
      <c r="B57" s="116"/>
      <c r="C57" s="116"/>
      <c r="D57" s="114">
        <f t="shared" si="1"/>
      </c>
      <c r="E57" s="114"/>
      <c r="F57" s="114"/>
    </row>
    <row r="58" spans="1:6" ht="12.75">
      <c r="A58" s="114">
        <v>57</v>
      </c>
      <c r="B58" s="116"/>
      <c r="C58" s="116"/>
      <c r="D58" s="114">
        <f t="shared" si="1"/>
      </c>
      <c r="E58" s="114"/>
      <c r="F58" s="114"/>
    </row>
    <row r="59" spans="1:6" ht="12.75">
      <c r="A59" s="114">
        <v>58</v>
      </c>
      <c r="B59" s="116"/>
      <c r="C59" s="116"/>
      <c r="D59" s="114">
        <f t="shared" si="1"/>
      </c>
      <c r="E59" s="114"/>
      <c r="F59" s="114"/>
    </row>
    <row r="60" spans="1:6" ht="12.75">
      <c r="A60" s="114">
        <v>59</v>
      </c>
      <c r="B60" s="116"/>
      <c r="C60" s="116"/>
      <c r="D60" s="114">
        <f t="shared" si="1"/>
      </c>
      <c r="E60" s="114"/>
      <c r="F60" s="114"/>
    </row>
    <row r="61" spans="1:6" ht="12.75">
      <c r="A61" s="114">
        <v>60</v>
      </c>
      <c r="B61" s="116"/>
      <c r="C61" s="116"/>
      <c r="D61" s="114">
        <f t="shared" si="1"/>
      </c>
      <c r="E61" s="114"/>
      <c r="F61" s="114"/>
    </row>
    <row r="62" spans="1:6" ht="12.75">
      <c r="A62" s="114">
        <v>61</v>
      </c>
      <c r="B62" s="116"/>
      <c r="C62" s="116"/>
      <c r="D62" s="114">
        <f t="shared" si="1"/>
      </c>
      <c r="E62" s="114"/>
      <c r="F62" s="114"/>
    </row>
    <row r="63" spans="1:6" ht="12.75">
      <c r="A63" s="114">
        <v>62</v>
      </c>
      <c r="B63" s="116"/>
      <c r="C63" s="116"/>
      <c r="D63" s="114">
        <f t="shared" si="1"/>
      </c>
      <c r="E63" s="114"/>
      <c r="F63" s="114"/>
    </row>
    <row r="64" spans="1:6" ht="12.75">
      <c r="A64" s="114">
        <v>63</v>
      </c>
      <c r="B64" s="116"/>
      <c r="C64" s="116"/>
      <c r="D64" s="114">
        <f t="shared" si="1"/>
      </c>
      <c r="E64" s="114"/>
      <c r="F64" s="114"/>
    </row>
    <row r="65" spans="1:6" ht="12.75">
      <c r="A65" s="114">
        <v>64</v>
      </c>
      <c r="B65" s="116"/>
      <c r="C65" s="116"/>
      <c r="D65" s="114">
        <f t="shared" si="1"/>
      </c>
      <c r="E65" s="114"/>
      <c r="F65" s="114"/>
    </row>
    <row r="66" spans="1:6" ht="12.75">
      <c r="A66" s="114">
        <v>65</v>
      </c>
      <c r="B66" s="116"/>
      <c r="C66" s="116"/>
      <c r="D66" s="114">
        <f t="shared" si="1"/>
      </c>
      <c r="E66" s="114"/>
      <c r="F66" s="114"/>
    </row>
    <row r="67" spans="1:6" ht="12.75">
      <c r="A67" s="114">
        <v>66</v>
      </c>
      <c r="B67" s="116"/>
      <c r="C67" s="116"/>
      <c r="D67" s="114">
        <f t="shared" si="1"/>
      </c>
      <c r="E67" s="114"/>
      <c r="F67" s="114"/>
    </row>
    <row r="68" spans="1:6" ht="12.75">
      <c r="A68" s="114">
        <v>67</v>
      </c>
      <c r="B68" s="116"/>
      <c r="C68" s="116"/>
      <c r="D68" s="114">
        <f t="shared" si="1"/>
      </c>
      <c r="E68" s="114"/>
      <c r="F68" s="114"/>
    </row>
    <row r="69" spans="1:6" ht="12.75">
      <c r="A69" s="114">
        <v>68</v>
      </c>
      <c r="B69" s="116"/>
      <c r="C69" s="116"/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6"/>
      <c r="C70" s="116"/>
      <c r="D70" s="114">
        <f t="shared" si="2"/>
      </c>
      <c r="E70" s="114"/>
      <c r="F70" s="114"/>
    </row>
    <row r="71" spans="1:6" ht="12.75">
      <c r="A71" s="114">
        <v>70</v>
      </c>
      <c r="B71" s="116"/>
      <c r="C71" s="116"/>
      <c r="D71" s="114">
        <f t="shared" si="2"/>
      </c>
      <c r="E71" s="114"/>
      <c r="F71" s="114"/>
    </row>
    <row r="72" spans="1:6" ht="12.75">
      <c r="A72" s="114">
        <v>71</v>
      </c>
      <c r="B72" s="116"/>
      <c r="C72" s="116"/>
      <c r="D72" s="114">
        <f t="shared" si="2"/>
      </c>
      <c r="E72" s="114"/>
      <c r="F72" s="114"/>
    </row>
    <row r="73" spans="1:6" ht="12.75">
      <c r="A73" s="114">
        <v>72</v>
      </c>
      <c r="B73" s="116"/>
      <c r="C73" s="116"/>
      <c r="D73" s="114">
        <f t="shared" si="2"/>
      </c>
      <c r="E73" s="114"/>
      <c r="F73" s="114"/>
    </row>
    <row r="74" spans="1:6" ht="12.75">
      <c r="A74" s="114">
        <v>73</v>
      </c>
      <c r="B74" s="116"/>
      <c r="C74" s="116"/>
      <c r="D74" s="114">
        <f t="shared" si="2"/>
      </c>
      <c r="E74" s="114"/>
      <c r="F74" s="114"/>
    </row>
    <row r="75" spans="1:6" ht="12.75">
      <c r="A75" s="114">
        <v>74</v>
      </c>
      <c r="B75" s="116"/>
      <c r="C75" s="116"/>
      <c r="D75" s="114">
        <f t="shared" si="2"/>
      </c>
      <c r="E75" s="114"/>
      <c r="F75" s="114"/>
    </row>
    <row r="76" spans="1:6" ht="12.75">
      <c r="A76" s="114">
        <v>75</v>
      </c>
      <c r="B76" s="116"/>
      <c r="C76" s="116"/>
      <c r="D76" s="114">
        <f t="shared" si="2"/>
      </c>
      <c r="E76" s="114"/>
      <c r="F76" s="114"/>
    </row>
    <row r="77" spans="1:6" ht="12.75">
      <c r="A77" s="114">
        <v>76</v>
      </c>
      <c r="B77" s="116"/>
      <c r="C77" s="116"/>
      <c r="D77" s="114">
        <f t="shared" si="2"/>
      </c>
      <c r="E77" s="114"/>
      <c r="F77" s="114"/>
    </row>
    <row r="78" spans="1:6" ht="12.75">
      <c r="A78" s="114">
        <v>77</v>
      </c>
      <c r="B78" s="116"/>
      <c r="C78" s="116"/>
      <c r="D78" s="114">
        <f t="shared" si="2"/>
      </c>
      <c r="E78" s="114"/>
      <c r="F78" s="114"/>
    </row>
    <row r="79" spans="1:6" ht="12.75">
      <c r="A79" s="114">
        <v>78</v>
      </c>
      <c r="B79" s="116"/>
      <c r="C79" s="116"/>
      <c r="D79" s="114">
        <f t="shared" si="2"/>
      </c>
      <c r="E79" s="114"/>
      <c r="F79" s="114"/>
    </row>
    <row r="80" spans="1:6" ht="12.75">
      <c r="A80" s="114">
        <v>79</v>
      </c>
      <c r="B80" s="116"/>
      <c r="C80" s="116"/>
      <c r="D80" s="114">
        <f t="shared" si="2"/>
      </c>
      <c r="E80" s="114"/>
      <c r="F80" s="114"/>
    </row>
    <row r="81" spans="1:6" ht="12.75">
      <c r="A81" s="114">
        <v>80</v>
      </c>
      <c r="B81" s="116"/>
      <c r="C81" s="116"/>
      <c r="D81" s="114">
        <f t="shared" si="2"/>
      </c>
      <c r="E81" s="114"/>
      <c r="F81" s="114"/>
    </row>
    <row r="82" spans="1:6" ht="12.75">
      <c r="A82" s="114">
        <v>81</v>
      </c>
      <c r="B82" s="116"/>
      <c r="C82" s="116"/>
      <c r="D82" s="114">
        <f t="shared" si="2"/>
      </c>
      <c r="E82" s="114"/>
      <c r="F82" s="114"/>
    </row>
    <row r="83" spans="1:6" ht="12.75">
      <c r="A83" s="114">
        <v>82</v>
      </c>
      <c r="B83" s="116"/>
      <c r="C83" s="116"/>
      <c r="D83" s="114">
        <f t="shared" si="2"/>
      </c>
      <c r="E83" s="114"/>
      <c r="F83" s="114"/>
    </row>
    <row r="84" spans="1:6" ht="12.75">
      <c r="A84" s="114">
        <v>83</v>
      </c>
      <c r="B84" s="116"/>
      <c r="C84" s="116"/>
      <c r="D84" s="114">
        <f t="shared" si="2"/>
      </c>
      <c r="E84" s="114"/>
      <c r="F84" s="114"/>
    </row>
    <row r="85" spans="1:6" ht="12.75">
      <c r="A85" s="114">
        <v>84</v>
      </c>
      <c r="B85" s="116"/>
      <c r="C85" s="116"/>
      <c r="D85" s="114">
        <f t="shared" si="2"/>
      </c>
      <c r="E85" s="114"/>
      <c r="F85" s="114"/>
    </row>
    <row r="86" spans="1:6" ht="12.75">
      <c r="A86" s="114">
        <v>85</v>
      </c>
      <c r="B86" s="116"/>
      <c r="C86" s="116"/>
      <c r="D86" s="114">
        <f t="shared" si="2"/>
      </c>
      <c r="E86" s="114"/>
      <c r="F86" s="114"/>
    </row>
    <row r="87" spans="1:6" ht="12.75">
      <c r="A87" s="114">
        <v>86</v>
      </c>
      <c r="B87" s="116"/>
      <c r="C87" s="116"/>
      <c r="D87" s="114">
        <f t="shared" si="2"/>
      </c>
      <c r="E87" s="114"/>
      <c r="F87" s="114"/>
    </row>
    <row r="88" spans="1:6" ht="12.75">
      <c r="A88" s="114">
        <v>87</v>
      </c>
      <c r="B88" s="116"/>
      <c r="C88" s="116"/>
      <c r="D88" s="114">
        <f t="shared" si="2"/>
      </c>
      <c r="E88" s="114"/>
      <c r="F88" s="114"/>
    </row>
    <row r="89" spans="1:6" ht="12.75">
      <c r="A89" s="114">
        <v>88</v>
      </c>
      <c r="B89" s="116"/>
      <c r="C89" s="116"/>
      <c r="D89" s="114">
        <f t="shared" si="2"/>
      </c>
      <c r="E89" s="114"/>
      <c r="F89" s="114"/>
    </row>
    <row r="90" spans="1:6" ht="12.75">
      <c r="A90" s="114">
        <v>89</v>
      </c>
      <c r="B90" s="116"/>
      <c r="C90" s="116"/>
      <c r="D90" s="114">
        <f t="shared" si="2"/>
      </c>
      <c r="E90" s="114"/>
      <c r="F90" s="114"/>
    </row>
    <row r="91" spans="1:6" ht="12.75">
      <c r="A91" s="114">
        <v>90</v>
      </c>
      <c r="B91" s="116"/>
      <c r="C91" s="116"/>
      <c r="D91" s="114">
        <f t="shared" si="2"/>
      </c>
      <c r="E91" s="114"/>
      <c r="F91" s="114"/>
    </row>
    <row r="92" spans="1:6" ht="12.75">
      <c r="A92" s="114">
        <v>91</v>
      </c>
      <c r="B92" s="116"/>
      <c r="C92" s="116"/>
      <c r="D92" s="114">
        <f t="shared" si="2"/>
      </c>
      <c r="E92" s="114"/>
      <c r="F92" s="114"/>
    </row>
    <row r="93" spans="1:6" ht="12.75">
      <c r="A93" s="114">
        <v>92</v>
      </c>
      <c r="B93" s="116"/>
      <c r="C93" s="116"/>
      <c r="D93" s="114">
        <f t="shared" si="2"/>
      </c>
      <c r="E93" s="114"/>
      <c r="F93" s="114"/>
    </row>
    <row r="94" spans="1:6" ht="12.75">
      <c r="A94" s="114">
        <v>93</v>
      </c>
      <c r="B94" s="116"/>
      <c r="C94" s="116"/>
      <c r="D94" s="114">
        <f t="shared" si="2"/>
      </c>
      <c r="E94" s="114"/>
      <c r="F94" s="114"/>
    </row>
    <row r="95" spans="1:6" ht="12.75">
      <c r="A95" s="114">
        <v>94</v>
      </c>
      <c r="B95" s="116"/>
      <c r="C95" s="116"/>
      <c r="D95" s="114">
        <f t="shared" si="2"/>
      </c>
      <c r="E95" s="114"/>
      <c r="F95" s="114"/>
    </row>
    <row r="96" spans="1:6" ht="12.75">
      <c r="A96" s="114">
        <v>95</v>
      </c>
      <c r="B96" s="116"/>
      <c r="C96" s="116"/>
      <c r="D96" s="114">
        <f t="shared" si="2"/>
      </c>
      <c r="E96" s="114"/>
      <c r="F96" s="114"/>
    </row>
    <row r="97" spans="1:6" ht="12.75">
      <c r="A97" s="114">
        <v>96</v>
      </c>
      <c r="B97" s="116"/>
      <c r="C97" s="116"/>
      <c r="D97" s="114">
        <f t="shared" si="2"/>
      </c>
      <c r="E97" s="114"/>
      <c r="F97" s="114"/>
    </row>
    <row r="98" spans="1:6" ht="12.75">
      <c r="A98" s="114">
        <v>97</v>
      </c>
      <c r="B98" s="116"/>
      <c r="C98" s="116"/>
      <c r="D98" s="114">
        <f t="shared" si="2"/>
      </c>
      <c r="E98" s="114"/>
      <c r="F98" s="114"/>
    </row>
    <row r="99" spans="1:6" ht="12.75">
      <c r="A99" s="114">
        <v>98</v>
      </c>
      <c r="B99" s="116"/>
      <c r="C99" s="116"/>
      <c r="D99" s="114">
        <f t="shared" si="2"/>
      </c>
      <c r="E99" s="114"/>
      <c r="F99" s="114"/>
    </row>
    <row r="100" spans="1:6" ht="12.75">
      <c r="A100" s="114">
        <v>99</v>
      </c>
      <c r="B100" s="116"/>
      <c r="C100" s="116"/>
      <c r="D100" s="114">
        <f t="shared" si="2"/>
      </c>
      <c r="E100" s="114"/>
      <c r="F100" s="114"/>
    </row>
    <row r="101" spans="1:6" ht="12.75">
      <c r="A101" s="114">
        <v>100</v>
      </c>
      <c r="B101" s="116"/>
      <c r="C101" s="116"/>
      <c r="D101" s="114">
        <f t="shared" si="2"/>
      </c>
      <c r="E101" s="114"/>
      <c r="F101" s="114"/>
    </row>
    <row r="102" spans="1:6" ht="12.75">
      <c r="A102" s="114">
        <v>101</v>
      </c>
      <c r="B102" s="116"/>
      <c r="C102" s="116"/>
      <c r="D102" s="114">
        <f t="shared" si="2"/>
      </c>
      <c r="E102" s="114"/>
      <c r="F102" s="114"/>
    </row>
    <row r="103" spans="1:6" ht="12.75">
      <c r="A103" s="114">
        <v>102</v>
      </c>
      <c r="B103" s="116"/>
      <c r="C103" s="116"/>
      <c r="D103" s="114">
        <f t="shared" si="2"/>
      </c>
      <c r="E103" s="114"/>
      <c r="F103" s="114"/>
    </row>
    <row r="104" spans="1:6" ht="12.75">
      <c r="A104" s="114">
        <v>103</v>
      </c>
      <c r="B104" s="116"/>
      <c r="C104" s="116"/>
      <c r="D104" s="114">
        <f t="shared" si="2"/>
      </c>
      <c r="E104" s="114"/>
      <c r="F104" s="114"/>
    </row>
    <row r="105" spans="1:6" ht="12.75">
      <c r="A105" s="114">
        <v>104</v>
      </c>
      <c r="B105" s="116"/>
      <c r="C105" s="116"/>
      <c r="D105" s="114">
        <f t="shared" si="2"/>
      </c>
      <c r="E105" s="114"/>
      <c r="F105" s="114"/>
    </row>
    <row r="106" spans="1:6" ht="12.75">
      <c r="A106" s="114">
        <v>105</v>
      </c>
      <c r="B106" s="116"/>
      <c r="C106" s="116"/>
      <c r="D106" s="114">
        <f t="shared" si="2"/>
      </c>
      <c r="E106" s="114"/>
      <c r="F106" s="114"/>
    </row>
    <row r="107" spans="1:6" ht="12.75">
      <c r="A107" s="114">
        <v>106</v>
      </c>
      <c r="B107" s="116"/>
      <c r="C107" s="116"/>
      <c r="D107" s="114">
        <f t="shared" si="2"/>
      </c>
      <c r="E107" s="114"/>
      <c r="F107" s="114"/>
    </row>
    <row r="108" spans="1:6" ht="12.75">
      <c r="A108" s="114">
        <v>107</v>
      </c>
      <c r="B108" s="116"/>
      <c r="C108" s="116"/>
      <c r="D108" s="114">
        <f t="shared" si="2"/>
      </c>
      <c r="E108" s="114"/>
      <c r="F108" s="114"/>
    </row>
    <row r="109" spans="1:6" ht="12.75">
      <c r="A109" s="114">
        <v>108</v>
      </c>
      <c r="B109" s="116"/>
      <c r="C109" s="116"/>
      <c r="D109" s="114">
        <f t="shared" si="2"/>
      </c>
      <c r="E109" s="114"/>
      <c r="F109" s="114"/>
    </row>
    <row r="110" spans="1:6" ht="12.75">
      <c r="A110" s="114">
        <v>109</v>
      </c>
      <c r="B110" s="116"/>
      <c r="C110" s="116"/>
      <c r="D110" s="114">
        <f t="shared" si="2"/>
      </c>
      <c r="E110" s="114"/>
      <c r="F110" s="114"/>
    </row>
    <row r="111" spans="1:6" ht="12.75">
      <c r="A111" s="114">
        <v>110</v>
      </c>
      <c r="B111" s="116"/>
      <c r="C111" s="116"/>
      <c r="D111" s="114">
        <f t="shared" si="2"/>
      </c>
      <c r="E111" s="114"/>
      <c r="F111" s="114"/>
    </row>
    <row r="112" spans="1:6" ht="12.75">
      <c r="A112" s="114">
        <v>111</v>
      </c>
      <c r="B112" s="116"/>
      <c r="C112" s="116"/>
      <c r="D112" s="114">
        <f t="shared" si="2"/>
      </c>
      <c r="E112" s="114"/>
      <c r="F112" s="114"/>
    </row>
    <row r="113" spans="1:6" ht="12.75">
      <c r="A113" s="114">
        <v>112</v>
      </c>
      <c r="B113" s="116"/>
      <c r="C113" s="116"/>
      <c r="D113" s="114">
        <f t="shared" si="2"/>
      </c>
      <c r="E113" s="114"/>
      <c r="F113" s="114"/>
    </row>
    <row r="114" spans="1:6" ht="12.75">
      <c r="A114" s="114">
        <v>113</v>
      </c>
      <c r="B114" s="116"/>
      <c r="C114" s="116"/>
      <c r="D114" s="114">
        <f t="shared" si="2"/>
      </c>
      <c r="E114" s="114"/>
      <c r="F114" s="114"/>
    </row>
    <row r="115" spans="1:6" ht="12.75">
      <c r="A115" s="114">
        <v>114</v>
      </c>
      <c r="B115" s="116"/>
      <c r="C115" s="116"/>
      <c r="D115" s="114">
        <f t="shared" si="2"/>
      </c>
      <c r="E115" s="114"/>
      <c r="F115" s="114"/>
    </row>
    <row r="116" spans="1:6" ht="12.75">
      <c r="A116" s="114">
        <v>115</v>
      </c>
      <c r="B116" s="116"/>
      <c r="C116" s="116"/>
      <c r="D116" s="114">
        <f t="shared" si="2"/>
      </c>
      <c r="E116" s="114"/>
      <c r="F116" s="114"/>
    </row>
    <row r="117" spans="1:6" ht="12.75">
      <c r="A117" s="114">
        <v>116</v>
      </c>
      <c r="B117" s="116"/>
      <c r="C117" s="116"/>
      <c r="D117" s="114">
        <f t="shared" si="2"/>
      </c>
      <c r="E117" s="114"/>
      <c r="F117" s="114"/>
    </row>
    <row r="118" spans="1:6" ht="12.75">
      <c r="A118" s="114">
        <v>117</v>
      </c>
      <c r="B118" s="116"/>
      <c r="C118" s="116"/>
      <c r="D118" s="114">
        <f t="shared" si="2"/>
      </c>
      <c r="E118" s="114"/>
      <c r="F118" s="114"/>
    </row>
    <row r="119" spans="1:6" ht="12.75">
      <c r="A119" s="114">
        <v>118</v>
      </c>
      <c r="B119" s="116"/>
      <c r="C119" s="116"/>
      <c r="D119" s="114">
        <f t="shared" si="2"/>
      </c>
      <c r="E119" s="114"/>
      <c r="F119" s="114"/>
    </row>
    <row r="120" spans="1:6" ht="12.75">
      <c r="A120" s="114">
        <v>119</v>
      </c>
      <c r="B120" s="116"/>
      <c r="C120" s="116"/>
      <c r="D120" s="114">
        <f t="shared" si="2"/>
      </c>
      <c r="E120" s="114"/>
      <c r="F120" s="114"/>
    </row>
    <row r="121" spans="1:6" ht="12.75">
      <c r="A121" s="114">
        <v>120</v>
      </c>
      <c r="B121" s="116"/>
      <c r="C121" s="116"/>
      <c r="D121" s="114">
        <f t="shared" si="2"/>
      </c>
      <c r="E121" s="114"/>
      <c r="F121" s="114"/>
    </row>
    <row r="122" spans="1:6" ht="12.75">
      <c r="A122" s="114">
        <v>121</v>
      </c>
      <c r="B122" s="116"/>
      <c r="C122" s="116"/>
      <c r="D122" s="114">
        <f t="shared" si="2"/>
      </c>
      <c r="E122" s="114"/>
      <c r="F122" s="114"/>
    </row>
    <row r="123" spans="1:6" ht="12.75">
      <c r="A123" s="114">
        <v>122</v>
      </c>
      <c r="B123" s="116"/>
      <c r="C123" s="116"/>
      <c r="D123" s="114">
        <f t="shared" si="2"/>
      </c>
      <c r="E123" s="114"/>
      <c r="F123" s="114"/>
    </row>
    <row r="124" spans="1:6" ht="12.75">
      <c r="A124" s="114">
        <v>123</v>
      </c>
      <c r="B124" s="116"/>
      <c r="C124" s="116"/>
      <c r="D124" s="114">
        <f t="shared" si="2"/>
      </c>
      <c r="E124" s="114"/>
      <c r="F124" s="114"/>
    </row>
    <row r="125" spans="1:6" ht="12.75">
      <c r="A125" s="114">
        <v>124</v>
      </c>
      <c r="B125" s="116"/>
      <c r="C125" s="116"/>
      <c r="D125" s="114">
        <f t="shared" si="2"/>
      </c>
      <c r="E125" s="114"/>
      <c r="F125" s="114"/>
    </row>
    <row r="126" spans="1:6" ht="12.75">
      <c r="A126" s="114">
        <v>125</v>
      </c>
      <c r="B126" s="116"/>
      <c r="C126" s="116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" bottom="0" header="0.5118110236220472" footer="0.5118110236220472"/>
  <pageSetup fitToHeight="5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3" sqref="I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119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6</v>
      </c>
      <c r="D9" s="49">
        <v>1</v>
      </c>
      <c r="E9" s="44" t="s">
        <v>99</v>
      </c>
      <c r="F9" s="5" t="str">
        <f>IF(C9=0,"",INDEX(Nimet!$A$2:$D$251,C9,4))</f>
        <v>Portfors Kai Kent, KoKu</v>
      </c>
      <c r="G9" s="40" t="s">
        <v>60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60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48</v>
      </c>
      <c r="H11" s="118" t="s">
        <v>148</v>
      </c>
      <c r="I11" s="23"/>
      <c r="J11" s="6"/>
    </row>
    <row r="12" spans="3:10" ht="14.25" customHeight="1">
      <c r="C12" s="20">
        <v>7</v>
      </c>
      <c r="D12" s="50">
        <v>4</v>
      </c>
      <c r="E12" s="45" t="s">
        <v>100</v>
      </c>
      <c r="F12" s="4" t="str">
        <f>IF(C12=0,"",INDEX(Nimet!$A$2:$D$251,C12,4))</f>
        <v>Risku Jarkko, KoKu</v>
      </c>
      <c r="G12" s="37"/>
      <c r="H12" s="25"/>
      <c r="I12" s="40" t="s">
        <v>44</v>
      </c>
      <c r="J12" s="6"/>
    </row>
    <row r="13" spans="3:10" ht="14.25" customHeight="1">
      <c r="C13" s="20">
        <v>25</v>
      </c>
      <c r="D13" s="49">
        <v>5</v>
      </c>
      <c r="E13" s="44" t="s">
        <v>107</v>
      </c>
      <c r="F13" s="5" t="str">
        <f>IF(C13=0,"",INDEX(Nimet!$A$2:$D$251,C13,4))</f>
        <v>Kallinki Tuomas, SeSi</v>
      </c>
      <c r="G13" s="40" t="s">
        <v>44</v>
      </c>
      <c r="H13" s="25"/>
      <c r="I13" s="119" t="s">
        <v>150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0" t="s">
        <v>44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68</v>
      </c>
      <c r="H15" s="37" t="s">
        <v>149</v>
      </c>
      <c r="I15" s="23"/>
      <c r="J15" s="6"/>
    </row>
    <row r="16" spans="3:10" ht="14.25" customHeight="1">
      <c r="C16" s="20">
        <v>14</v>
      </c>
      <c r="D16" s="50">
        <v>8</v>
      </c>
      <c r="E16" s="45" t="s">
        <v>101</v>
      </c>
      <c r="F16" s="4" t="str">
        <f>IF(C16=0,"",INDEX(Nimet!$A$2:$D$251,C16,4))</f>
        <v>Luttunen Juhani, NuSe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C29" sqref="C29:C3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155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118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37</v>
      </c>
      <c r="B10" s="30">
        <v>1</v>
      </c>
      <c r="C10" s="36"/>
      <c r="D10" s="14" t="str">
        <f>IF(A10=0,"",INDEX(Nimet!$A$2:$D$251,A10,4))</f>
        <v>Kapanen Tuukka, SMKJ</v>
      </c>
      <c r="E10" s="129"/>
      <c r="F10" s="130"/>
      <c r="G10" s="130"/>
      <c r="H10" s="130"/>
      <c r="I10" s="131"/>
      <c r="J10" s="124" t="str">
        <f>CONCATENATE(AB22,"-",AD22)</f>
        <v>3-1</v>
      </c>
      <c r="K10" s="125"/>
      <c r="L10" s="125"/>
      <c r="M10" s="125"/>
      <c r="N10" s="126"/>
      <c r="O10" s="124" t="str">
        <f>CONCATENATE(AB16,"-",AD16)</f>
        <v>3-0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2-0</v>
      </c>
      <c r="Z10" s="122"/>
      <c r="AA10" s="122"/>
      <c r="AB10" s="122"/>
      <c r="AC10" s="123"/>
      <c r="AD10" s="121" t="str">
        <f>CONCATENATE(AB16+AB19+AB22,"-",AD16+AD19+AD22)</f>
        <v>6-1</v>
      </c>
      <c r="AE10" s="122"/>
      <c r="AF10" s="122"/>
      <c r="AG10" s="122"/>
      <c r="AH10" s="123"/>
      <c r="AI10" s="70" t="s">
        <v>30</v>
      </c>
    </row>
    <row r="11" spans="1:35" ht="14.25" customHeight="1">
      <c r="A11" s="20">
        <v>13</v>
      </c>
      <c r="B11" s="30">
        <v>2</v>
      </c>
      <c r="C11" s="36"/>
      <c r="D11" s="14" t="str">
        <f>IF(A11=0,"",INDEX(Nimet!$A$2:$D$251,A11,4))</f>
        <v>Luttunen Juhani, Merimiesunioni</v>
      </c>
      <c r="E11" s="124" t="str">
        <f>CONCATENATE(AD22,"-",AB22)</f>
        <v>1-3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0-3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0-2</v>
      </c>
      <c r="Z11" s="122"/>
      <c r="AA11" s="122"/>
      <c r="AB11" s="122"/>
      <c r="AC11" s="123"/>
      <c r="AD11" s="121" t="str">
        <f>CONCATENATE(AB17+AB20+AD22,"-",AD17+AD20+AB22)</f>
        <v>1-6</v>
      </c>
      <c r="AE11" s="122"/>
      <c r="AF11" s="122"/>
      <c r="AG11" s="122"/>
      <c r="AH11" s="123"/>
      <c r="AI11" s="70" t="s">
        <v>32</v>
      </c>
    </row>
    <row r="12" spans="1:35" ht="14.25" customHeight="1">
      <c r="A12" s="20">
        <v>16</v>
      </c>
      <c r="B12" s="30">
        <v>3</v>
      </c>
      <c r="C12" s="36"/>
      <c r="D12" s="14" t="str">
        <f>IF(A12=0,"",INDEX(Nimet!$A$2:$D$251,A12,4))</f>
        <v>Kalliokoski Jukka, PAU 153</v>
      </c>
      <c r="E12" s="124" t="str">
        <f>CONCATENATE(AD16,"-",AB16)</f>
        <v>0-3</v>
      </c>
      <c r="F12" s="125"/>
      <c r="G12" s="125"/>
      <c r="H12" s="125"/>
      <c r="I12" s="126"/>
      <c r="J12" s="124" t="str">
        <f>CONCATENATE(AD20,"-",AB20)</f>
        <v>3-0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1-1</v>
      </c>
      <c r="Z12" s="122"/>
      <c r="AA12" s="122"/>
      <c r="AB12" s="122"/>
      <c r="AC12" s="123"/>
      <c r="AD12" s="121" t="str">
        <f>CONCATENATE(AD16+AD20+AB23,"-",AB16+AB20+AD23)</f>
        <v>3-3</v>
      </c>
      <c r="AE12" s="122"/>
      <c r="AF12" s="122"/>
      <c r="AG12" s="122"/>
      <c r="AH12" s="123"/>
      <c r="AI12" s="70" t="s">
        <v>31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Kapanen Tuukka, SMKJ  -  Kalliokoski Jukka, PAU 153</v>
      </c>
      <c r="G16" s="65">
        <v>11</v>
      </c>
      <c r="H16" s="71" t="s">
        <v>27</v>
      </c>
      <c r="I16" s="66">
        <v>4</v>
      </c>
      <c r="J16" s="72"/>
      <c r="K16" s="65">
        <v>11</v>
      </c>
      <c r="L16" s="71" t="s">
        <v>27</v>
      </c>
      <c r="M16" s="66">
        <v>8</v>
      </c>
      <c r="N16" s="72"/>
      <c r="O16" s="65">
        <v>12</v>
      </c>
      <c r="P16" s="71" t="s">
        <v>27</v>
      </c>
      <c r="Q16" s="66">
        <v>10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Luttunen Juhani, Merimiesunioni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Kapanen Tuukka, SMKJ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Luttunen Juhani, Merimiesunioni  -  Kalliokoski Jukka, PAU 153</v>
      </c>
      <c r="G20" s="65">
        <v>9</v>
      </c>
      <c r="H20" s="71" t="s">
        <v>27</v>
      </c>
      <c r="I20" s="66">
        <v>11</v>
      </c>
      <c r="J20" s="72"/>
      <c r="K20" s="65">
        <v>7</v>
      </c>
      <c r="L20" s="71" t="s">
        <v>27</v>
      </c>
      <c r="M20" s="66">
        <v>11</v>
      </c>
      <c r="N20" s="72"/>
      <c r="O20" s="65">
        <v>8</v>
      </c>
      <c r="P20" s="71" t="s">
        <v>27</v>
      </c>
      <c r="Q20" s="66">
        <v>11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Kapanen Tuukka, SMKJ  -  Luttunen Juhani, Merimiesunioni</v>
      </c>
      <c r="G22" s="65">
        <v>9</v>
      </c>
      <c r="H22" s="71" t="s">
        <v>27</v>
      </c>
      <c r="I22" s="66">
        <v>11</v>
      </c>
      <c r="J22" s="72"/>
      <c r="K22" s="65">
        <v>11</v>
      </c>
      <c r="L22" s="71" t="s">
        <v>27</v>
      </c>
      <c r="M22" s="66">
        <v>3</v>
      </c>
      <c r="N22" s="72"/>
      <c r="O22" s="65">
        <v>14</v>
      </c>
      <c r="P22" s="71" t="s">
        <v>27</v>
      </c>
      <c r="Q22" s="66">
        <v>12</v>
      </c>
      <c r="R22" s="73"/>
      <c r="S22" s="65">
        <v>11</v>
      </c>
      <c r="T22" s="71" t="s">
        <v>27</v>
      </c>
      <c r="U22" s="66">
        <v>8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Kalliokoski Jukka, PAU 153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>
        <v>1</v>
      </c>
      <c r="B29" s="30">
        <v>1</v>
      </c>
      <c r="C29" s="36"/>
      <c r="D29" s="14" t="str">
        <f>IF(A29=0,"",INDEX(Nimet!$A$2:$D$251,A29,4))</f>
        <v>Kara Tauno, Akava</v>
      </c>
      <c r="E29" s="129"/>
      <c r="F29" s="130"/>
      <c r="G29" s="130"/>
      <c r="H29" s="130"/>
      <c r="I29" s="131"/>
      <c r="J29" s="124" t="str">
        <f>CONCATENATE(AB41,"-",AD41)</f>
        <v>3-0</v>
      </c>
      <c r="K29" s="125"/>
      <c r="L29" s="125"/>
      <c r="M29" s="125"/>
      <c r="N29" s="126"/>
      <c r="O29" s="124" t="str">
        <f>CONCATENATE(AB35,"-",AD35)</f>
        <v>3-0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2-0</v>
      </c>
      <c r="Z29" s="122"/>
      <c r="AA29" s="122"/>
      <c r="AB29" s="122"/>
      <c r="AC29" s="123"/>
      <c r="AD29" s="121" t="str">
        <f>CONCATENATE(AB35+AB38+AB41,"-",AD35+AD38+AD41)</f>
        <v>6-0</v>
      </c>
      <c r="AE29" s="122"/>
      <c r="AF29" s="122"/>
      <c r="AG29" s="122"/>
      <c r="AH29" s="123"/>
      <c r="AI29" s="70" t="s">
        <v>30</v>
      </c>
    </row>
    <row r="30" spans="1:35" ht="14.25" customHeight="1">
      <c r="A30" s="20">
        <v>34</v>
      </c>
      <c r="B30" s="30">
        <v>2</v>
      </c>
      <c r="C30" s="36"/>
      <c r="D30" s="14" t="str">
        <f>IF(A30=0,"",INDEX(Nimet!$A$2:$D$251,A30,4))</f>
        <v>Dahlström Jukka, TEK</v>
      </c>
      <c r="E30" s="124" t="str">
        <f>CONCATENATE(AD41,"-",AB41)</f>
        <v>0-3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3-0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1-1</v>
      </c>
      <c r="Z30" s="122"/>
      <c r="AA30" s="122"/>
      <c r="AB30" s="122"/>
      <c r="AC30" s="123"/>
      <c r="AD30" s="121" t="str">
        <f>CONCATENATE(AB36+AB39+AD41,"-",AD36+AD39+AB41)</f>
        <v>3-3</v>
      </c>
      <c r="AE30" s="122"/>
      <c r="AF30" s="122"/>
      <c r="AG30" s="122"/>
      <c r="AH30" s="123"/>
      <c r="AI30" s="70" t="s">
        <v>31</v>
      </c>
    </row>
    <row r="31" spans="1:35" ht="14.25" customHeight="1">
      <c r="A31" s="20">
        <v>15</v>
      </c>
      <c r="B31" s="30">
        <v>3</v>
      </c>
      <c r="C31" s="36"/>
      <c r="D31" s="14" t="str">
        <f>IF(A31=0,"",INDEX(Nimet!$A$2:$D$251,A31,4))</f>
        <v>Vesaluoma Jari, Paperiliitto os. 41</v>
      </c>
      <c r="E31" s="124" t="str">
        <f>CONCATENATE(AD35,"-",AB35)</f>
        <v>0-3</v>
      </c>
      <c r="F31" s="125"/>
      <c r="G31" s="125"/>
      <c r="H31" s="125"/>
      <c r="I31" s="126"/>
      <c r="J31" s="124" t="str">
        <f>CONCATENATE(AD39,"-",AB39)</f>
        <v>0-3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0-2</v>
      </c>
      <c r="Z31" s="122"/>
      <c r="AA31" s="122"/>
      <c r="AB31" s="122"/>
      <c r="AC31" s="123"/>
      <c r="AD31" s="121" t="str">
        <f>CONCATENATE(AD35+AD39+AB42,"-",AB35+AB39+AD42)</f>
        <v>0-6</v>
      </c>
      <c r="AE31" s="122"/>
      <c r="AF31" s="122"/>
      <c r="AG31" s="122"/>
      <c r="AH31" s="123"/>
      <c r="AI31" s="70" t="s">
        <v>32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Kara Tauno, Akava  -  Vesaluoma Jari, Paperiliitto os. 41</v>
      </c>
      <c r="G35" s="65">
        <v>11</v>
      </c>
      <c r="H35" s="71" t="s">
        <v>27</v>
      </c>
      <c r="I35" s="66">
        <v>6</v>
      </c>
      <c r="J35" s="72"/>
      <c r="K35" s="65">
        <v>11</v>
      </c>
      <c r="L35" s="71" t="s">
        <v>27</v>
      </c>
      <c r="M35" s="66">
        <v>5</v>
      </c>
      <c r="N35" s="72"/>
      <c r="O35" s="65">
        <v>11</v>
      </c>
      <c r="P35" s="71" t="s">
        <v>27</v>
      </c>
      <c r="Q35" s="66">
        <v>7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Dahlström Jukka, TEK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Kara Tauno, Akava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Dahlström Jukka, TEK  -  Vesaluoma Jari, Paperiliitto os. 41</v>
      </c>
      <c r="G39" s="65">
        <v>11</v>
      </c>
      <c r="H39" s="71" t="s">
        <v>27</v>
      </c>
      <c r="I39" s="66">
        <v>8</v>
      </c>
      <c r="J39" s="72"/>
      <c r="K39" s="65">
        <v>11</v>
      </c>
      <c r="L39" s="71" t="s">
        <v>27</v>
      </c>
      <c r="M39" s="66">
        <v>6</v>
      </c>
      <c r="N39" s="72"/>
      <c r="O39" s="65">
        <v>11</v>
      </c>
      <c r="P39" s="71" t="s">
        <v>27</v>
      </c>
      <c r="Q39" s="66">
        <v>5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Kara Tauno, Akava  -  Dahlström Jukka, TEK</v>
      </c>
      <c r="G41" s="65">
        <v>11</v>
      </c>
      <c r="H41" s="71" t="s">
        <v>27</v>
      </c>
      <c r="I41" s="66">
        <v>6</v>
      </c>
      <c r="J41" s="72"/>
      <c r="K41" s="65">
        <v>11</v>
      </c>
      <c r="L41" s="71" t="s">
        <v>27</v>
      </c>
      <c r="M41" s="66">
        <v>6</v>
      </c>
      <c r="N41" s="72"/>
      <c r="O41" s="65">
        <v>11</v>
      </c>
      <c r="P41" s="71" t="s">
        <v>27</v>
      </c>
      <c r="Q41" s="66">
        <v>6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Vesaluoma Jari, Paperiliitto os. 41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D5" sqref="D5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154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37</v>
      </c>
      <c r="D9" s="49">
        <v>1</v>
      </c>
      <c r="E9" s="44" t="s">
        <v>99</v>
      </c>
      <c r="F9" s="5" t="str">
        <f>IF(C9=0,"",INDEX(Nimet!$A$2:$D$251,C9,4))</f>
        <v>Kapanen Tuukka, SMKJ</v>
      </c>
      <c r="G9" s="40" t="s">
        <v>79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79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88</v>
      </c>
      <c r="H11" s="118" t="s">
        <v>152</v>
      </c>
      <c r="I11" s="23"/>
      <c r="J11" s="6"/>
    </row>
    <row r="12" spans="3:10" ht="14.25" customHeight="1">
      <c r="C12" s="20">
        <v>34</v>
      </c>
      <c r="D12" s="50">
        <v>4</v>
      </c>
      <c r="E12" s="45" t="s">
        <v>100</v>
      </c>
      <c r="F12" s="4" t="str">
        <f>IF(C12=0,"",INDEX(Nimet!$A$2:$D$251,C12,4))</f>
        <v>Dahlström Jukka, TEK</v>
      </c>
      <c r="G12" s="37"/>
      <c r="H12" s="25"/>
      <c r="I12" s="40" t="s">
        <v>79</v>
      </c>
      <c r="J12" s="6"/>
    </row>
    <row r="13" spans="3:10" ht="14.25" customHeight="1">
      <c r="C13" s="20">
        <v>16</v>
      </c>
      <c r="D13" s="49">
        <v>5</v>
      </c>
      <c r="E13" s="44" t="s">
        <v>107</v>
      </c>
      <c r="F13" s="5" t="str">
        <f>IF(C13=0,"",INDEX(Nimet!$A$2:$D$251,C13,4))</f>
        <v>Kalliokoski Jukka, PAU 153</v>
      </c>
      <c r="G13" s="40" t="s">
        <v>72</v>
      </c>
      <c r="H13" s="25"/>
      <c r="I13" s="119" t="s">
        <v>153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" t="s">
        <v>54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54</v>
      </c>
      <c r="H15" s="37" t="s">
        <v>151</v>
      </c>
      <c r="I15" s="23"/>
      <c r="J15" s="6"/>
    </row>
    <row r="16" spans="3:10" ht="14.25" customHeight="1">
      <c r="C16" s="20">
        <v>1</v>
      </c>
      <c r="D16" s="50">
        <v>8</v>
      </c>
      <c r="E16" s="45" t="s">
        <v>101</v>
      </c>
      <c r="F16" s="4" t="str">
        <f>IF(C16=0,"",INDEX(Nimet!$A$2:$D$251,C16,4))</f>
        <v>Kara Tauno, Akava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F27" sqref="F2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A1" sqref="A1:IV1638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H4" sqref="H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1">
        <v>1</v>
      </c>
      <c r="G9" s="127"/>
      <c r="H9" s="127"/>
      <c r="I9" s="127"/>
      <c r="J9" s="128"/>
      <c r="K9" s="121">
        <v>2</v>
      </c>
      <c r="L9" s="122"/>
      <c r="M9" s="122"/>
      <c r="N9" s="122"/>
      <c r="O9" s="123"/>
      <c r="P9" s="121">
        <v>3</v>
      </c>
      <c r="Q9" s="122"/>
      <c r="R9" s="122"/>
      <c r="S9" s="122"/>
      <c r="T9" s="123"/>
      <c r="U9" s="121">
        <v>4</v>
      </c>
      <c r="V9" s="122"/>
      <c r="W9" s="122"/>
      <c r="X9" s="122"/>
      <c r="Y9" s="123"/>
      <c r="Z9" s="121">
        <v>5</v>
      </c>
      <c r="AA9" s="122"/>
      <c r="AB9" s="122"/>
      <c r="AC9" s="122"/>
      <c r="AD9" s="123"/>
      <c r="AE9" s="121">
        <v>6</v>
      </c>
      <c r="AF9" s="122"/>
      <c r="AG9" s="122"/>
      <c r="AH9" s="122"/>
      <c r="AI9" s="123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29"/>
      <c r="G10" s="130"/>
      <c r="H10" s="130"/>
      <c r="I10" s="130"/>
      <c r="J10" s="131"/>
      <c r="K10" s="124" t="str">
        <f>CONCATENATE(AC34,"-",AE34)</f>
        <v>0-0</v>
      </c>
      <c r="L10" s="125"/>
      <c r="M10" s="125"/>
      <c r="N10" s="125"/>
      <c r="O10" s="126"/>
      <c r="P10" s="124" t="str">
        <f>CONCATENATE(AC26,"-",AE26)</f>
        <v>0-0</v>
      </c>
      <c r="Q10" s="125"/>
      <c r="R10" s="125"/>
      <c r="S10" s="125"/>
      <c r="T10" s="126"/>
      <c r="U10" s="124" t="str">
        <f>CONCATENATE(AC22,"-",AE22)</f>
        <v>0-0</v>
      </c>
      <c r="V10" s="125"/>
      <c r="W10" s="125"/>
      <c r="X10" s="125"/>
      <c r="Y10" s="126"/>
      <c r="Z10" s="124" t="str">
        <f>CONCATENATE(AC18,"-",AE18)</f>
        <v>0-0</v>
      </c>
      <c r="AA10" s="125"/>
      <c r="AB10" s="125"/>
      <c r="AC10" s="125"/>
      <c r="AD10" s="126"/>
      <c r="AE10" s="124" t="str">
        <f>CONCATENATE(AC30,"-",AE30)</f>
        <v>0-0</v>
      </c>
      <c r="AF10" s="125"/>
      <c r="AG10" s="125"/>
      <c r="AH10" s="125"/>
      <c r="AI10" s="126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24" t="str">
        <f>CONCATENATE(AE34,"-",AC34)</f>
        <v>0-0</v>
      </c>
      <c r="G11" s="125"/>
      <c r="H11" s="125"/>
      <c r="I11" s="125"/>
      <c r="J11" s="126"/>
      <c r="K11" s="129"/>
      <c r="L11" s="130"/>
      <c r="M11" s="130"/>
      <c r="N11" s="130"/>
      <c r="O11" s="131"/>
      <c r="P11" s="124" t="str">
        <f>CONCATENATE(AC31,"-",AE31)</f>
        <v>0-0</v>
      </c>
      <c r="Q11" s="125"/>
      <c r="R11" s="125"/>
      <c r="S11" s="125"/>
      <c r="T11" s="126"/>
      <c r="U11" s="124" t="str">
        <f>CONCATENATE(AC19,"-",AE19)</f>
        <v>0-0</v>
      </c>
      <c r="V11" s="125"/>
      <c r="W11" s="125"/>
      <c r="X11" s="125"/>
      <c r="Y11" s="126"/>
      <c r="Z11" s="124" t="str">
        <f>CONCATENATE(AC27,"-",AE27)</f>
        <v>0-0</v>
      </c>
      <c r="AA11" s="125"/>
      <c r="AB11" s="125"/>
      <c r="AC11" s="125"/>
      <c r="AD11" s="126"/>
      <c r="AE11" s="124" t="str">
        <f>CONCATENATE(AC23,"-",AE23)</f>
        <v>0-0</v>
      </c>
      <c r="AF11" s="127"/>
      <c r="AG11" s="127"/>
      <c r="AH11" s="127"/>
      <c r="AI11" s="128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24" t="str">
        <f>CONCATENATE(AE26,"-",AC26)</f>
        <v>0-0</v>
      </c>
      <c r="G12" s="125"/>
      <c r="H12" s="125"/>
      <c r="I12" s="125"/>
      <c r="J12" s="126"/>
      <c r="K12" s="124" t="str">
        <f>CONCATENATE(AE31,"-",AC31)</f>
        <v>0-0</v>
      </c>
      <c r="L12" s="125"/>
      <c r="M12" s="125"/>
      <c r="N12" s="125"/>
      <c r="O12" s="126"/>
      <c r="P12" s="129"/>
      <c r="Q12" s="130"/>
      <c r="R12" s="130"/>
      <c r="S12" s="130"/>
      <c r="T12" s="131"/>
      <c r="U12" s="124" t="str">
        <f>CONCATENATE(AC35,"-",AE35)</f>
        <v>0-0</v>
      </c>
      <c r="V12" s="125"/>
      <c r="W12" s="125"/>
      <c r="X12" s="125"/>
      <c r="Y12" s="126"/>
      <c r="Z12" s="124" t="str">
        <f>CONCATENATE(AC24,"-",AE24)</f>
        <v>0-0</v>
      </c>
      <c r="AA12" s="125"/>
      <c r="AB12" s="125"/>
      <c r="AC12" s="125"/>
      <c r="AD12" s="126"/>
      <c r="AE12" s="124" t="str">
        <f>CONCATENATE(AC20,"-",AE20)</f>
        <v>0-0</v>
      </c>
      <c r="AF12" s="125"/>
      <c r="AG12" s="125"/>
      <c r="AH12" s="125"/>
      <c r="AI12" s="126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24" t="str">
        <f>CONCATENATE(AE22,"-",AC22)</f>
        <v>0-0</v>
      </c>
      <c r="G13" s="125"/>
      <c r="H13" s="125"/>
      <c r="I13" s="125"/>
      <c r="J13" s="126"/>
      <c r="K13" s="124" t="str">
        <f>CONCATENATE(AE19,"-",AC19)</f>
        <v>0-0</v>
      </c>
      <c r="L13" s="125"/>
      <c r="M13" s="125"/>
      <c r="N13" s="125"/>
      <c r="O13" s="126"/>
      <c r="P13" s="124" t="str">
        <f>CONCATENATE(AE35,"-",AC35)</f>
        <v>0-0</v>
      </c>
      <c r="Q13" s="125"/>
      <c r="R13" s="125"/>
      <c r="S13" s="125"/>
      <c r="T13" s="126"/>
      <c r="U13" s="129"/>
      <c r="V13" s="130"/>
      <c r="W13" s="130"/>
      <c r="X13" s="130"/>
      <c r="Y13" s="131"/>
      <c r="Z13" s="124" t="str">
        <f>CONCATENATE(AC32,"-",AE32)</f>
        <v>0-0</v>
      </c>
      <c r="AA13" s="125"/>
      <c r="AB13" s="125"/>
      <c r="AC13" s="125"/>
      <c r="AD13" s="126"/>
      <c r="AE13" s="124" t="str">
        <f>CONCATENATE(AC28,"-",AE28)</f>
        <v>0-0</v>
      </c>
      <c r="AF13" s="125"/>
      <c r="AG13" s="125"/>
      <c r="AH13" s="125"/>
      <c r="AI13" s="126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24" t="str">
        <f>CONCATENATE(AE18,"-",AC18)</f>
        <v>0-0</v>
      </c>
      <c r="G14" s="125"/>
      <c r="H14" s="125"/>
      <c r="I14" s="125"/>
      <c r="J14" s="126"/>
      <c r="K14" s="124" t="str">
        <f>CONCATENATE(AE27,"-",AC27)</f>
        <v>0-0</v>
      </c>
      <c r="L14" s="125"/>
      <c r="M14" s="125"/>
      <c r="N14" s="125"/>
      <c r="O14" s="126"/>
      <c r="P14" s="124" t="str">
        <f>CONCATENATE(AE24,"-",AC24)</f>
        <v>0-0</v>
      </c>
      <c r="Q14" s="125"/>
      <c r="R14" s="125"/>
      <c r="S14" s="125"/>
      <c r="T14" s="126"/>
      <c r="U14" s="124" t="str">
        <f>CONCATENATE(AE32,"-",AC32)</f>
        <v>0-0</v>
      </c>
      <c r="V14" s="125"/>
      <c r="W14" s="125"/>
      <c r="X14" s="125"/>
      <c r="Y14" s="126"/>
      <c r="Z14" s="129"/>
      <c r="AA14" s="130"/>
      <c r="AB14" s="130"/>
      <c r="AC14" s="130"/>
      <c r="AD14" s="131"/>
      <c r="AE14" s="124" t="str">
        <f>CONCATENATE(AC36,"-",AE36)</f>
        <v>0-0</v>
      </c>
      <c r="AF14" s="125"/>
      <c r="AG14" s="125"/>
      <c r="AH14" s="125"/>
      <c r="AI14" s="126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4" t="str">
        <f>CONCATENATE(AE30,"-",AC30)</f>
        <v>0-0</v>
      </c>
      <c r="G15" s="125"/>
      <c r="H15" s="125"/>
      <c r="I15" s="125"/>
      <c r="J15" s="126"/>
      <c r="K15" s="124" t="str">
        <f>CONCATENATE(AE23,"-",AC23)</f>
        <v>0-0</v>
      </c>
      <c r="L15" s="125"/>
      <c r="M15" s="125"/>
      <c r="N15" s="125"/>
      <c r="O15" s="126"/>
      <c r="P15" s="124" t="str">
        <f>CONCATENATE(AE20,"-",AC20)</f>
        <v>0-0</v>
      </c>
      <c r="Q15" s="125"/>
      <c r="R15" s="125"/>
      <c r="S15" s="125"/>
      <c r="T15" s="126"/>
      <c r="U15" s="124" t="str">
        <f>CONCATENATE(AE28,"-",AC28)</f>
        <v>0-0</v>
      </c>
      <c r="V15" s="125"/>
      <c r="W15" s="125"/>
      <c r="X15" s="125"/>
      <c r="Y15" s="126"/>
      <c r="Z15" s="124" t="str">
        <f>CONCATENATE(AE36,"-",AC36)</f>
        <v>0-0</v>
      </c>
      <c r="AA15" s="125"/>
      <c r="AB15" s="125"/>
      <c r="AC15" s="125"/>
      <c r="AD15" s="126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P9:T9"/>
    <mergeCell ref="U14:Y14"/>
    <mergeCell ref="U15:Y15"/>
    <mergeCell ref="P13:T13"/>
    <mergeCell ref="P12:T12"/>
    <mergeCell ref="U12:Y12"/>
    <mergeCell ref="U10:Y10"/>
    <mergeCell ref="F10:J10"/>
    <mergeCell ref="F11:J11"/>
    <mergeCell ref="P10:T10"/>
    <mergeCell ref="Z13:AD13"/>
    <mergeCell ref="U11:Y11"/>
    <mergeCell ref="P11:T11"/>
    <mergeCell ref="Z14:AD14"/>
    <mergeCell ref="F15:J15"/>
    <mergeCell ref="K14:O14"/>
    <mergeCell ref="K15:O15"/>
    <mergeCell ref="Z12:AD12"/>
    <mergeCell ref="Z15:AD15"/>
    <mergeCell ref="U13:Y13"/>
    <mergeCell ref="P15:T15"/>
    <mergeCell ref="P14:T14"/>
    <mergeCell ref="AE15:AI15"/>
    <mergeCell ref="F12:J12"/>
    <mergeCell ref="F13:J13"/>
    <mergeCell ref="K12:O12"/>
    <mergeCell ref="K13:O13"/>
    <mergeCell ref="U9:Y9"/>
    <mergeCell ref="Z9:AD9"/>
    <mergeCell ref="Z10:AD10"/>
    <mergeCell ref="Z11:AD11"/>
    <mergeCell ref="F9:J9"/>
    <mergeCell ref="AE9:AI9"/>
    <mergeCell ref="AE10:AI10"/>
    <mergeCell ref="AE11:AI11"/>
    <mergeCell ref="AE12:AI12"/>
    <mergeCell ref="F14:J14"/>
    <mergeCell ref="AE13:AI13"/>
    <mergeCell ref="AE14:AI14"/>
    <mergeCell ref="K9:O9"/>
    <mergeCell ref="K10:O10"/>
    <mergeCell ref="K11:O11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44"/>
  <sheetViews>
    <sheetView showGridLines="0" zoomScale="75" zoomScaleNormal="75" zoomScalePageLayoutView="0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1">
        <v>1</v>
      </c>
      <c r="G9" s="127"/>
      <c r="H9" s="127"/>
      <c r="I9" s="127"/>
      <c r="J9" s="128"/>
      <c r="K9" s="121">
        <v>2</v>
      </c>
      <c r="L9" s="122"/>
      <c r="M9" s="122"/>
      <c r="N9" s="122"/>
      <c r="O9" s="123"/>
      <c r="P9" s="121">
        <v>3</v>
      </c>
      <c r="Q9" s="122"/>
      <c r="R9" s="122"/>
      <c r="S9" s="122"/>
      <c r="T9" s="123"/>
      <c r="U9" s="121">
        <v>4</v>
      </c>
      <c r="V9" s="122"/>
      <c r="W9" s="122"/>
      <c r="X9" s="122"/>
      <c r="Y9" s="123"/>
      <c r="Z9" s="121" t="s">
        <v>0</v>
      </c>
      <c r="AA9" s="127"/>
      <c r="AB9" s="127"/>
      <c r="AC9" s="127"/>
      <c r="AD9" s="128"/>
      <c r="AE9" s="121" t="s">
        <v>1</v>
      </c>
      <c r="AF9" s="127"/>
      <c r="AG9" s="127"/>
      <c r="AH9" s="127"/>
      <c r="AI9" s="128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29"/>
      <c r="G10" s="130"/>
      <c r="H10" s="130"/>
      <c r="I10" s="130"/>
      <c r="J10" s="131"/>
      <c r="K10" s="124" t="str">
        <f>CONCATENATE(AC22,"-",AE22)</f>
        <v>0-0</v>
      </c>
      <c r="L10" s="125"/>
      <c r="M10" s="125"/>
      <c r="N10" s="125"/>
      <c r="O10" s="126"/>
      <c r="P10" s="124" t="str">
        <f>CONCATENATE(AC16,"-",AE16)</f>
        <v>0-0</v>
      </c>
      <c r="Q10" s="125"/>
      <c r="R10" s="125"/>
      <c r="S10" s="125"/>
      <c r="T10" s="126"/>
      <c r="U10" s="124" t="str">
        <f>CONCATENATE(AC19,"-",AE19)</f>
        <v>0-0</v>
      </c>
      <c r="V10" s="125"/>
      <c r="W10" s="125"/>
      <c r="X10" s="125"/>
      <c r="Y10" s="126"/>
      <c r="Z10" s="121" t="str">
        <f>CONCATENATE(AG16+AG19+AG22,"-",AI16+AI19+AI22)</f>
        <v>0-0</v>
      </c>
      <c r="AA10" s="122"/>
      <c r="AB10" s="122"/>
      <c r="AC10" s="122"/>
      <c r="AD10" s="123"/>
      <c r="AE10" s="121" t="str">
        <f>CONCATENATE(AC16+AC19+AC22,"-",AE16+AE19+AE22)</f>
        <v>0-0</v>
      </c>
      <c r="AF10" s="122"/>
      <c r="AG10" s="122"/>
      <c r="AH10" s="122"/>
      <c r="AI10" s="123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24" t="str">
        <f>CONCATENATE(AE22,"-",AC22)</f>
        <v>0-0</v>
      </c>
      <c r="G11" s="125"/>
      <c r="H11" s="125"/>
      <c r="I11" s="125"/>
      <c r="J11" s="126"/>
      <c r="K11" s="129"/>
      <c r="L11" s="130"/>
      <c r="M11" s="130"/>
      <c r="N11" s="130"/>
      <c r="O11" s="131"/>
      <c r="P11" s="124" t="str">
        <f>CONCATENATE(AC20,"-",AE20)</f>
        <v>0-0</v>
      </c>
      <c r="Q11" s="125"/>
      <c r="R11" s="125"/>
      <c r="S11" s="125"/>
      <c r="T11" s="126"/>
      <c r="U11" s="124" t="str">
        <f>CONCATENATE(AC17,"-",AE17)</f>
        <v>0-0</v>
      </c>
      <c r="V11" s="125"/>
      <c r="W11" s="125"/>
      <c r="X11" s="125"/>
      <c r="Y11" s="126"/>
      <c r="Z11" s="121" t="str">
        <f>CONCATENATE(AG17+AG20+AI22,"-",AI17+AI20+AG22)</f>
        <v>0-0</v>
      </c>
      <c r="AA11" s="122"/>
      <c r="AB11" s="122"/>
      <c r="AC11" s="122"/>
      <c r="AD11" s="123"/>
      <c r="AE11" s="121" t="str">
        <f>CONCATENATE(AC17+AC20+AE22,"-",AE17+AE20+AC22)</f>
        <v>0-0</v>
      </c>
      <c r="AF11" s="122"/>
      <c r="AG11" s="122"/>
      <c r="AH11" s="122"/>
      <c r="AI11" s="123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24" t="str">
        <f>CONCATENATE(AE16,"-",AC16)</f>
        <v>0-0</v>
      </c>
      <c r="G12" s="125"/>
      <c r="H12" s="125"/>
      <c r="I12" s="125"/>
      <c r="J12" s="126"/>
      <c r="K12" s="124" t="str">
        <f>CONCATENATE(AE20,"-",AC20)</f>
        <v>0-0</v>
      </c>
      <c r="L12" s="125"/>
      <c r="M12" s="125"/>
      <c r="N12" s="125"/>
      <c r="O12" s="126"/>
      <c r="P12" s="129"/>
      <c r="Q12" s="130"/>
      <c r="R12" s="130"/>
      <c r="S12" s="130"/>
      <c r="T12" s="131"/>
      <c r="U12" s="124" t="str">
        <f>CONCATENATE(AC23,"-",AE23)</f>
        <v>0-0</v>
      </c>
      <c r="V12" s="125"/>
      <c r="W12" s="125"/>
      <c r="X12" s="125"/>
      <c r="Y12" s="126"/>
      <c r="Z12" s="121" t="str">
        <f>CONCATENATE(AI16+AI20+AG23,"-",AG16+AG20+AI23)</f>
        <v>0-0</v>
      </c>
      <c r="AA12" s="122"/>
      <c r="AB12" s="122"/>
      <c r="AC12" s="122"/>
      <c r="AD12" s="123"/>
      <c r="AE12" s="121" t="str">
        <f>CONCATENATE(AE16+AE20+AC23,"-",AC16+AC20+AE23)</f>
        <v>0-0</v>
      </c>
      <c r="AF12" s="122"/>
      <c r="AG12" s="122"/>
      <c r="AH12" s="122"/>
      <c r="AI12" s="123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24" t="str">
        <f>CONCATENATE(AE19,"-",AC19)</f>
        <v>0-0</v>
      </c>
      <c r="G13" s="125"/>
      <c r="H13" s="125"/>
      <c r="I13" s="125"/>
      <c r="J13" s="126"/>
      <c r="K13" s="124" t="str">
        <f>CONCATENATE(AE17,"-",AC17)</f>
        <v>0-0</v>
      </c>
      <c r="L13" s="125"/>
      <c r="M13" s="125"/>
      <c r="N13" s="125"/>
      <c r="O13" s="126"/>
      <c r="P13" s="124" t="str">
        <f>CONCATENATE(AE23,"-",AC23)</f>
        <v>0-0</v>
      </c>
      <c r="Q13" s="125"/>
      <c r="R13" s="125"/>
      <c r="S13" s="125"/>
      <c r="T13" s="126"/>
      <c r="U13" s="129"/>
      <c r="V13" s="130"/>
      <c r="W13" s="130"/>
      <c r="X13" s="130"/>
      <c r="Y13" s="131"/>
      <c r="Z13" s="121" t="str">
        <f>CONCATENATE(AI17+AI19+AI23,"-",AG17+AG19+AG23)</f>
        <v>0-0</v>
      </c>
      <c r="AA13" s="122"/>
      <c r="AB13" s="122"/>
      <c r="AC13" s="122"/>
      <c r="AD13" s="123"/>
      <c r="AE13" s="121" t="str">
        <f>CONCATENATE(AE17+AE19+AE23,"-",AC17+AC19+AC23)</f>
        <v>0-0</v>
      </c>
      <c r="AF13" s="122"/>
      <c r="AG13" s="122"/>
      <c r="AH13" s="122"/>
      <c r="AI13" s="123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Z9:AD9"/>
    <mergeCell ref="AE13:AI13"/>
    <mergeCell ref="U13:Y13"/>
    <mergeCell ref="Z13:AD13"/>
    <mergeCell ref="AE9:AI9"/>
    <mergeCell ref="AE10:AI10"/>
    <mergeCell ref="AE11:AI11"/>
    <mergeCell ref="AE12:AI12"/>
    <mergeCell ref="Z12:AD12"/>
    <mergeCell ref="Z11:AD11"/>
    <mergeCell ref="Z10:AD10"/>
    <mergeCell ref="P9:T9"/>
    <mergeCell ref="K9:O9"/>
    <mergeCell ref="K10:O10"/>
    <mergeCell ref="K11:O11"/>
    <mergeCell ref="F13:J13"/>
    <mergeCell ref="K12:O12"/>
    <mergeCell ref="K13:O13"/>
    <mergeCell ref="P13:T13"/>
    <mergeCell ref="P12:T12"/>
    <mergeCell ref="U9:Y9"/>
    <mergeCell ref="U10:Y10"/>
    <mergeCell ref="P11:T11"/>
    <mergeCell ref="P10:T10"/>
    <mergeCell ref="F11:J11"/>
    <mergeCell ref="F12:J12"/>
    <mergeCell ref="U12:Y12"/>
    <mergeCell ref="U11:Y11"/>
    <mergeCell ref="F9:J9"/>
    <mergeCell ref="F10:J10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AK24" sqref="AK24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94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 t="s">
        <v>121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 t="s">
        <v>52</v>
      </c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/>
      <c r="D8" s="31"/>
      <c r="E8" s="31"/>
    </row>
    <row r="9" spans="3:38" ht="14.25" customHeight="1">
      <c r="C9" s="12"/>
      <c r="D9" s="13"/>
      <c r="E9" s="14"/>
      <c r="F9" s="121">
        <v>1</v>
      </c>
      <c r="G9" s="127"/>
      <c r="H9" s="127"/>
      <c r="I9" s="127"/>
      <c r="J9" s="128"/>
      <c r="K9" s="121">
        <v>2</v>
      </c>
      <c r="L9" s="122"/>
      <c r="M9" s="122"/>
      <c r="N9" s="122"/>
      <c r="O9" s="123"/>
      <c r="P9" s="121">
        <v>3</v>
      </c>
      <c r="Q9" s="122"/>
      <c r="R9" s="122"/>
      <c r="S9" s="122"/>
      <c r="T9" s="123"/>
      <c r="U9" s="121">
        <v>4</v>
      </c>
      <c r="V9" s="122"/>
      <c r="W9" s="122"/>
      <c r="X9" s="122"/>
      <c r="Y9" s="123"/>
      <c r="Z9" s="121">
        <v>5</v>
      </c>
      <c r="AA9" s="122"/>
      <c r="AB9" s="122"/>
      <c r="AC9" s="122"/>
      <c r="AD9" s="123"/>
      <c r="AE9" s="121">
        <v>6</v>
      </c>
      <c r="AF9" s="122"/>
      <c r="AG9" s="122"/>
      <c r="AH9" s="122"/>
      <c r="AI9" s="123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8</v>
      </c>
      <c r="C10" s="30">
        <v>1</v>
      </c>
      <c r="D10" s="36"/>
      <c r="E10" s="14" t="str">
        <f>IF(B10=0,"",INDEX(Nimet!$A$2:$D$251,B10,4))</f>
        <v>Ström Börje, KoKu</v>
      </c>
      <c r="F10" s="129"/>
      <c r="G10" s="130"/>
      <c r="H10" s="130"/>
      <c r="I10" s="130"/>
      <c r="J10" s="131"/>
      <c r="K10" s="124" t="str">
        <f>CONCATENATE(AC34,"-",AE34)</f>
        <v>3-0</v>
      </c>
      <c r="L10" s="125"/>
      <c r="M10" s="125"/>
      <c r="N10" s="125"/>
      <c r="O10" s="126"/>
      <c r="P10" s="124" t="str">
        <f>CONCATENATE(AC26,"-",AE26)</f>
        <v>3-0</v>
      </c>
      <c r="Q10" s="125"/>
      <c r="R10" s="125"/>
      <c r="S10" s="125"/>
      <c r="T10" s="126"/>
      <c r="U10" s="124" t="str">
        <f>CONCATENATE(AC22,"-",AE22)</f>
        <v>3-0</v>
      </c>
      <c r="V10" s="125"/>
      <c r="W10" s="125"/>
      <c r="X10" s="125"/>
      <c r="Y10" s="126"/>
      <c r="Z10" s="124" t="str">
        <f>CONCATENATE(AC18,"-",AE18)</f>
        <v>3-2</v>
      </c>
      <c r="AA10" s="125"/>
      <c r="AB10" s="125"/>
      <c r="AC10" s="125"/>
      <c r="AD10" s="126"/>
      <c r="AE10" s="124" t="str">
        <f>CONCATENATE(AC30,"-",AE30)</f>
        <v>3-0</v>
      </c>
      <c r="AF10" s="125"/>
      <c r="AG10" s="125"/>
      <c r="AH10" s="125"/>
      <c r="AI10" s="126"/>
      <c r="AJ10" s="29" t="str">
        <f>CONCATENATE(AG18+AG22+AG26+AG30+AG34,"-",AI18+AI22+AI26+AI30+AI34)</f>
        <v>5-0</v>
      </c>
      <c r="AK10" s="29" t="str">
        <f>CONCATENATE(AC18+AC22+AC26+AC30+AC34,"-",AE18+AE22+AE26+AE30+AE34)</f>
        <v>15-2</v>
      </c>
      <c r="AL10" s="70" t="s">
        <v>30</v>
      </c>
    </row>
    <row r="11" spans="2:38" ht="14.25" customHeight="1">
      <c r="B11" s="20">
        <v>26</v>
      </c>
      <c r="C11" s="30">
        <v>2</v>
      </c>
      <c r="D11" s="36"/>
      <c r="E11" s="14" t="str">
        <f>IF(B11=0,"",INDEX(Nimet!$A$2:$D$251,B11,4))</f>
        <v>Koistinen Juho, SeSi</v>
      </c>
      <c r="F11" s="124" t="str">
        <f>CONCATENATE(AE34,"-",AC34)</f>
        <v>0-3</v>
      </c>
      <c r="G11" s="125"/>
      <c r="H11" s="125"/>
      <c r="I11" s="125"/>
      <c r="J11" s="126"/>
      <c r="K11" s="129"/>
      <c r="L11" s="130"/>
      <c r="M11" s="130"/>
      <c r="N11" s="130"/>
      <c r="O11" s="131"/>
      <c r="P11" s="124" t="str">
        <f>CONCATENATE(AC31,"-",AE31)</f>
        <v>0-3</v>
      </c>
      <c r="Q11" s="125"/>
      <c r="R11" s="125"/>
      <c r="S11" s="125"/>
      <c r="T11" s="126"/>
      <c r="U11" s="124" t="str">
        <f>CONCATENATE(AC19,"-",AE19)</f>
        <v>3-0</v>
      </c>
      <c r="V11" s="125"/>
      <c r="W11" s="125"/>
      <c r="X11" s="125"/>
      <c r="Y11" s="126"/>
      <c r="Z11" s="124" t="str">
        <f>CONCATENATE(AC27,"-",AE27)</f>
        <v>0-3</v>
      </c>
      <c r="AA11" s="125"/>
      <c r="AB11" s="125"/>
      <c r="AC11" s="125"/>
      <c r="AD11" s="126"/>
      <c r="AE11" s="124" t="str">
        <f>CONCATENATE(AC23,"-",AE23)</f>
        <v>3-0</v>
      </c>
      <c r="AF11" s="127"/>
      <c r="AG11" s="127"/>
      <c r="AH11" s="127"/>
      <c r="AI11" s="128"/>
      <c r="AJ11" s="11" t="str">
        <f>CONCATENATE(AG19+AG23+AG27+AG31+AI34,"-",AI19+AI23+AI27+AI31+AG34)</f>
        <v>2-3</v>
      </c>
      <c r="AK11" s="29" t="str">
        <f>CONCATENATE(AC19+AC23+AC27+AC31+AE34,"-",AE19+AE23+AE27+AE31+AC34)</f>
        <v>6-9</v>
      </c>
      <c r="AL11" s="70" t="s">
        <v>124</v>
      </c>
    </row>
    <row r="12" spans="2:38" ht="14.25" customHeight="1">
      <c r="B12" s="20">
        <v>32</v>
      </c>
      <c r="C12" s="30">
        <v>3</v>
      </c>
      <c r="D12" s="36"/>
      <c r="E12" s="14" t="str">
        <f>IF(B12=0,"",INDEX(Nimet!$A$2:$D$251,B12,4))</f>
        <v>Tevaniemi Juhani, SeSi</v>
      </c>
      <c r="F12" s="124" t="str">
        <f>CONCATENATE(AE26,"-",AC26)</f>
        <v>0-3</v>
      </c>
      <c r="G12" s="125"/>
      <c r="H12" s="125"/>
      <c r="I12" s="125"/>
      <c r="J12" s="126"/>
      <c r="K12" s="124" t="str">
        <f>CONCATENATE(AE31,"-",AC31)</f>
        <v>3-0</v>
      </c>
      <c r="L12" s="125"/>
      <c r="M12" s="125"/>
      <c r="N12" s="125"/>
      <c r="O12" s="126"/>
      <c r="P12" s="129"/>
      <c r="Q12" s="130"/>
      <c r="R12" s="130"/>
      <c r="S12" s="130"/>
      <c r="T12" s="131"/>
      <c r="U12" s="124" t="str">
        <f>CONCATENATE(AC35,"-",AE35)</f>
        <v>3-0</v>
      </c>
      <c r="V12" s="125"/>
      <c r="W12" s="125"/>
      <c r="X12" s="125"/>
      <c r="Y12" s="126"/>
      <c r="Z12" s="124" t="str">
        <f>CONCATENATE(AC24,"-",AE24)</f>
        <v>0-3</v>
      </c>
      <c r="AA12" s="125"/>
      <c r="AB12" s="125"/>
      <c r="AC12" s="125"/>
      <c r="AD12" s="126"/>
      <c r="AE12" s="124" t="str">
        <f>CONCATENATE(AC20,"-",AE20)</f>
        <v>3-0</v>
      </c>
      <c r="AF12" s="125"/>
      <c r="AG12" s="125"/>
      <c r="AH12" s="125"/>
      <c r="AI12" s="126"/>
      <c r="AJ12" s="29" t="str">
        <f>CONCATENATE(AG20+AG24+AI26+AI31+AG35,"-",AI20+AI24+AG26+AG31+AI35)</f>
        <v>3-2</v>
      </c>
      <c r="AK12" s="29" t="str">
        <f>CONCATENATE(AC20+AC24+AE26+AE31+AC35,"-",AE20+AE24+AC26+AC31+AE35)</f>
        <v>9-6</v>
      </c>
      <c r="AL12" s="70" t="s">
        <v>32</v>
      </c>
    </row>
    <row r="13" spans="2:38" ht="14.25" customHeight="1">
      <c r="B13" s="20">
        <v>30</v>
      </c>
      <c r="C13" s="30">
        <v>4</v>
      </c>
      <c r="D13" s="36"/>
      <c r="E13" s="14" t="str">
        <f>IF(B13=0,"",INDEX(Nimet!$A$2:$D$251,B13,4))</f>
        <v>Pääkkö Alice, SeSi</v>
      </c>
      <c r="F13" s="124" t="str">
        <f>CONCATENATE(AE22,"-",AC22)</f>
        <v>0-3</v>
      </c>
      <c r="G13" s="125"/>
      <c r="H13" s="125"/>
      <c r="I13" s="125"/>
      <c r="J13" s="126"/>
      <c r="K13" s="124" t="str">
        <f>CONCATENATE(AE19,"-",AC19)</f>
        <v>0-3</v>
      </c>
      <c r="L13" s="125"/>
      <c r="M13" s="125"/>
      <c r="N13" s="125"/>
      <c r="O13" s="126"/>
      <c r="P13" s="124" t="str">
        <f>CONCATENATE(AE35,"-",AC35)</f>
        <v>0-3</v>
      </c>
      <c r="Q13" s="125"/>
      <c r="R13" s="125"/>
      <c r="S13" s="125"/>
      <c r="T13" s="126"/>
      <c r="U13" s="129"/>
      <c r="V13" s="130"/>
      <c r="W13" s="130"/>
      <c r="X13" s="130"/>
      <c r="Y13" s="131"/>
      <c r="Z13" s="124" t="str">
        <f>CONCATENATE(AC32,"-",AE32)</f>
        <v>0-3</v>
      </c>
      <c r="AA13" s="125"/>
      <c r="AB13" s="125"/>
      <c r="AC13" s="125"/>
      <c r="AD13" s="126"/>
      <c r="AE13" s="124" t="str">
        <f>CONCATENATE(AC28,"-",AE28)</f>
        <v>3-1</v>
      </c>
      <c r="AF13" s="125"/>
      <c r="AG13" s="125"/>
      <c r="AH13" s="125"/>
      <c r="AI13" s="126"/>
      <c r="AJ13" s="29" t="str">
        <f>CONCATENATE(AI19+AI22+AG28+AG32+AI35,"-",AG19+AG22+AI28+AI32+AG35)</f>
        <v>1-4</v>
      </c>
      <c r="AK13" s="29" t="str">
        <f>CONCATENATE(AE19+AE22+AC28+AC32+AE35,"-",AC19+AC22+AE28+AE32+AC35)</f>
        <v>3-13</v>
      </c>
      <c r="AL13" s="70" t="s">
        <v>126</v>
      </c>
    </row>
    <row r="14" spans="2:38" ht="14.25" customHeight="1">
      <c r="B14" s="20">
        <v>9</v>
      </c>
      <c r="C14" s="30">
        <v>5</v>
      </c>
      <c r="D14" s="36"/>
      <c r="E14" s="14" t="str">
        <f>IF(B14=0,"",INDEX(Nimet!$A$2:$D$251,B14,4))</f>
        <v>Mäntyniemi Keijo, KurVi</v>
      </c>
      <c r="F14" s="124" t="str">
        <f>CONCATENATE(AE18,"-",AC18)</f>
        <v>2-3</v>
      </c>
      <c r="G14" s="125"/>
      <c r="H14" s="125"/>
      <c r="I14" s="125"/>
      <c r="J14" s="126"/>
      <c r="K14" s="124" t="str">
        <f>CONCATENATE(AE27,"-",AC27)</f>
        <v>3-0</v>
      </c>
      <c r="L14" s="125"/>
      <c r="M14" s="125"/>
      <c r="N14" s="125"/>
      <c r="O14" s="126"/>
      <c r="P14" s="124" t="str">
        <f>CONCATENATE(AE24,"-",AC24)</f>
        <v>3-0</v>
      </c>
      <c r="Q14" s="125"/>
      <c r="R14" s="125"/>
      <c r="S14" s="125"/>
      <c r="T14" s="126"/>
      <c r="U14" s="124" t="str">
        <f>CONCATENATE(AE32,"-",AC32)</f>
        <v>3-0</v>
      </c>
      <c r="V14" s="125"/>
      <c r="W14" s="125"/>
      <c r="X14" s="125"/>
      <c r="Y14" s="126"/>
      <c r="Z14" s="129"/>
      <c r="AA14" s="130"/>
      <c r="AB14" s="130"/>
      <c r="AC14" s="130"/>
      <c r="AD14" s="131"/>
      <c r="AE14" s="124" t="str">
        <f>CONCATENATE(AC36,"-",AE36)</f>
        <v>3-0</v>
      </c>
      <c r="AF14" s="125"/>
      <c r="AG14" s="125"/>
      <c r="AH14" s="125"/>
      <c r="AI14" s="126"/>
      <c r="AJ14" s="29" t="str">
        <f>CONCATENATE(AI18+AI24+AI27+AI32+AG36,"-",AG18+AG24+AG27+AG32+AI36)</f>
        <v>4-1</v>
      </c>
      <c r="AK14" s="29" t="str">
        <f>CONCATENATE(AE18+AE24+AE27+AE32+AC36,"-",AC18+AC24+AC27+AC32+AE36)</f>
        <v>14-3</v>
      </c>
      <c r="AL14" s="70" t="s">
        <v>31</v>
      </c>
    </row>
    <row r="15" spans="2:38" ht="14.25" customHeight="1">
      <c r="B15" s="20">
        <v>24</v>
      </c>
      <c r="C15" s="30">
        <v>6</v>
      </c>
      <c r="D15" s="36"/>
      <c r="E15" s="14" t="str">
        <f>IF(B15=0,"",INDEX(Nimet!$A$2:$D$251,B15,4))</f>
        <v>Jokiranta Risto, SeSi</v>
      </c>
      <c r="F15" s="124" t="str">
        <f>CONCATENATE(AE30,"-",AC30)</f>
        <v>0-3</v>
      </c>
      <c r="G15" s="125"/>
      <c r="H15" s="125"/>
      <c r="I15" s="125"/>
      <c r="J15" s="126"/>
      <c r="K15" s="124" t="str">
        <f>CONCATENATE(AE23,"-",AC23)</f>
        <v>0-3</v>
      </c>
      <c r="L15" s="125"/>
      <c r="M15" s="125"/>
      <c r="N15" s="125"/>
      <c r="O15" s="126"/>
      <c r="P15" s="124" t="str">
        <f>CONCATENATE(AE20,"-",AC20)</f>
        <v>0-3</v>
      </c>
      <c r="Q15" s="125"/>
      <c r="R15" s="125"/>
      <c r="S15" s="125"/>
      <c r="T15" s="126"/>
      <c r="U15" s="124" t="str">
        <f>CONCATENATE(AE28,"-",AC28)</f>
        <v>1-3</v>
      </c>
      <c r="V15" s="125"/>
      <c r="W15" s="125"/>
      <c r="X15" s="125"/>
      <c r="Y15" s="126"/>
      <c r="Z15" s="124" t="str">
        <f>CONCATENATE(AE36,"-",AC36)</f>
        <v>0-3</v>
      </c>
      <c r="AA15" s="125"/>
      <c r="AB15" s="125"/>
      <c r="AC15" s="125"/>
      <c r="AD15" s="126"/>
      <c r="AE15" s="129"/>
      <c r="AF15" s="130"/>
      <c r="AG15" s="130"/>
      <c r="AH15" s="130"/>
      <c r="AI15" s="131"/>
      <c r="AJ15" s="29" t="str">
        <f>CONCATENATE(AI20+AI23+AI28+AI30+AI36,"-",AG20+AG23+AG28+AG30+AG36)</f>
        <v>0-5</v>
      </c>
      <c r="AK15" s="29" t="str">
        <f>CONCATENATE(AE20+AE23+AE28+AE30+AE36,"-",AC20+AC23+AC28+AC30+AC36)</f>
        <v>1-15</v>
      </c>
      <c r="AL15" s="70" t="s">
        <v>127</v>
      </c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120" t="s">
        <v>53</v>
      </c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Ström Börje, KoKu  -  Mäntyniemi Keijo, KurVi</v>
      </c>
      <c r="E18" s="80"/>
      <c r="F18" s="80"/>
      <c r="G18" s="80"/>
      <c r="H18" s="93">
        <v>11</v>
      </c>
      <c r="I18" s="81" t="s">
        <v>27</v>
      </c>
      <c r="J18" s="94">
        <v>6</v>
      </c>
      <c r="K18" s="72"/>
      <c r="L18" s="65">
        <v>6</v>
      </c>
      <c r="M18" s="71" t="s">
        <v>27</v>
      </c>
      <c r="N18" s="66">
        <v>11</v>
      </c>
      <c r="O18" s="72"/>
      <c r="P18" s="65">
        <v>11</v>
      </c>
      <c r="Q18" s="71" t="s">
        <v>27</v>
      </c>
      <c r="R18" s="66">
        <v>8</v>
      </c>
      <c r="S18" s="73"/>
      <c r="T18" s="65">
        <v>8</v>
      </c>
      <c r="U18" s="71" t="s">
        <v>27</v>
      </c>
      <c r="V18" s="66">
        <v>11</v>
      </c>
      <c r="W18" s="73"/>
      <c r="X18" s="65">
        <v>11</v>
      </c>
      <c r="Y18" s="71" t="s">
        <v>27</v>
      </c>
      <c r="Z18" s="66">
        <v>5</v>
      </c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2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92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Koistinen Juho, SeSi  -  Pääkkö Alice, SeSi</v>
      </c>
      <c r="E19" s="80"/>
      <c r="F19" s="80"/>
      <c r="G19" s="80"/>
      <c r="H19" s="93">
        <v>11</v>
      </c>
      <c r="I19" s="81" t="s">
        <v>27</v>
      </c>
      <c r="J19" s="94">
        <v>5</v>
      </c>
      <c r="K19" s="72"/>
      <c r="L19" s="65">
        <v>13</v>
      </c>
      <c r="M19" s="71" t="s">
        <v>27</v>
      </c>
      <c r="N19" s="66">
        <v>11</v>
      </c>
      <c r="O19" s="72"/>
      <c r="P19" s="65">
        <v>11</v>
      </c>
      <c r="Q19" s="71" t="s">
        <v>27</v>
      </c>
      <c r="R19" s="66">
        <v>3</v>
      </c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92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Tevaniemi Juhani, SeSi  -  Jokiranta Risto, SeSi</v>
      </c>
      <c r="E20" s="80"/>
      <c r="F20" s="80"/>
      <c r="G20" s="80"/>
      <c r="H20" s="93">
        <v>11</v>
      </c>
      <c r="I20" s="81" t="s">
        <v>27</v>
      </c>
      <c r="J20" s="94">
        <v>5</v>
      </c>
      <c r="K20" s="72"/>
      <c r="L20" s="65">
        <v>11</v>
      </c>
      <c r="M20" s="71" t="s">
        <v>27</v>
      </c>
      <c r="N20" s="66">
        <v>1</v>
      </c>
      <c r="O20" s="72"/>
      <c r="P20" s="65">
        <v>11</v>
      </c>
      <c r="Q20" s="71" t="s">
        <v>27</v>
      </c>
      <c r="R20" s="66">
        <v>3</v>
      </c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3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1</v>
      </c>
      <c r="AH20" s="67" t="s">
        <v>27</v>
      </c>
      <c r="AI20" s="79">
        <f>IF($AC20-$AE20&lt;0,1,0)</f>
        <v>0</v>
      </c>
      <c r="AJ20" s="92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92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Ström Börje, KoKu  -  Pääkkö Alice, SeSi</v>
      </c>
      <c r="E22" s="80"/>
      <c r="F22" s="80"/>
      <c r="G22" s="80"/>
      <c r="H22" s="65">
        <v>11</v>
      </c>
      <c r="I22" s="71" t="s">
        <v>27</v>
      </c>
      <c r="J22" s="66">
        <v>2</v>
      </c>
      <c r="K22" s="72"/>
      <c r="L22" s="65">
        <v>11</v>
      </c>
      <c r="M22" s="71" t="s">
        <v>27</v>
      </c>
      <c r="N22" s="66">
        <v>5</v>
      </c>
      <c r="O22" s="72"/>
      <c r="P22" s="65">
        <v>11</v>
      </c>
      <c r="Q22" s="71" t="s">
        <v>27</v>
      </c>
      <c r="R22" s="66">
        <v>2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92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Koistinen Juho, SeSi  -  Jokiranta Risto, SeSi</v>
      </c>
      <c r="E23" s="80"/>
      <c r="F23" s="80"/>
      <c r="G23" s="80"/>
      <c r="H23" s="65">
        <v>11</v>
      </c>
      <c r="I23" s="71" t="s">
        <v>27</v>
      </c>
      <c r="J23" s="66">
        <v>3</v>
      </c>
      <c r="K23" s="72"/>
      <c r="L23" s="65">
        <v>11</v>
      </c>
      <c r="M23" s="71" t="s">
        <v>27</v>
      </c>
      <c r="N23" s="66">
        <v>1</v>
      </c>
      <c r="O23" s="72"/>
      <c r="P23" s="65">
        <v>11</v>
      </c>
      <c r="Q23" s="71" t="s">
        <v>27</v>
      </c>
      <c r="R23" s="66">
        <v>3</v>
      </c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3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1</v>
      </c>
      <c r="AH23" s="67" t="s">
        <v>27</v>
      </c>
      <c r="AI23" s="79">
        <f>IF($AC23-$AE23&lt;0,1,0)</f>
        <v>0</v>
      </c>
      <c r="AJ23" s="92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Tevaniemi Juhani, SeSi  -  Mäntyniemi Keijo, KurVi</v>
      </c>
      <c r="E24" s="80"/>
      <c r="F24" s="80"/>
      <c r="G24" s="80"/>
      <c r="H24" s="65">
        <v>5</v>
      </c>
      <c r="I24" s="71" t="s">
        <v>27</v>
      </c>
      <c r="J24" s="66">
        <v>11</v>
      </c>
      <c r="K24" s="72"/>
      <c r="L24" s="65">
        <v>9</v>
      </c>
      <c r="M24" s="71" t="s">
        <v>27</v>
      </c>
      <c r="N24" s="66">
        <v>11</v>
      </c>
      <c r="O24" s="72"/>
      <c r="P24" s="65">
        <v>9</v>
      </c>
      <c r="Q24" s="71" t="s">
        <v>27</v>
      </c>
      <c r="R24" s="66">
        <v>11</v>
      </c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3</v>
      </c>
      <c r="AF24" s="77"/>
      <c r="AG24" s="78">
        <f>IF($AC24-$AE24&gt;0,1,0)</f>
        <v>0</v>
      </c>
      <c r="AH24" s="67" t="s">
        <v>27</v>
      </c>
      <c r="AI24" s="79">
        <f>IF($AC24-$AE24&lt;0,1,0)</f>
        <v>1</v>
      </c>
      <c r="AJ24" s="92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92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Ström Börje, KoKu  -  Tevaniemi Juhani, SeSi</v>
      </c>
      <c r="E26" s="80"/>
      <c r="F26" s="80"/>
      <c r="G26" s="80"/>
      <c r="H26" s="65">
        <v>11</v>
      </c>
      <c r="I26" s="71" t="s">
        <v>27</v>
      </c>
      <c r="J26" s="66">
        <v>6</v>
      </c>
      <c r="K26" s="72"/>
      <c r="L26" s="65">
        <v>13</v>
      </c>
      <c r="M26" s="71" t="s">
        <v>27</v>
      </c>
      <c r="N26" s="66">
        <v>11</v>
      </c>
      <c r="O26" s="72"/>
      <c r="P26" s="65">
        <v>11</v>
      </c>
      <c r="Q26" s="71" t="s">
        <v>27</v>
      </c>
      <c r="R26" s="66">
        <v>9</v>
      </c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92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Koistinen Juho, SeSi  -  Mäntyniemi Keijo, KurVi</v>
      </c>
      <c r="E27" s="80"/>
      <c r="F27" s="80"/>
      <c r="G27" s="80"/>
      <c r="H27" s="65">
        <v>9</v>
      </c>
      <c r="I27" s="71" t="s">
        <v>27</v>
      </c>
      <c r="J27" s="66">
        <v>11</v>
      </c>
      <c r="K27" s="72"/>
      <c r="L27" s="65">
        <v>5</v>
      </c>
      <c r="M27" s="71" t="s">
        <v>27</v>
      </c>
      <c r="N27" s="66">
        <v>11</v>
      </c>
      <c r="O27" s="72"/>
      <c r="P27" s="65">
        <v>6</v>
      </c>
      <c r="Q27" s="71" t="s">
        <v>27</v>
      </c>
      <c r="R27" s="66">
        <v>11</v>
      </c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3</v>
      </c>
      <c r="AF27" s="77"/>
      <c r="AG27" s="78">
        <f>IF($AC27-$AE27&gt;0,1,0)</f>
        <v>0</v>
      </c>
      <c r="AH27" s="67" t="s">
        <v>27</v>
      </c>
      <c r="AI27" s="79">
        <f>IF($AC27-$AE27&lt;0,1,0)</f>
        <v>1</v>
      </c>
      <c r="AJ27" s="92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Pääkkö Alice, SeSi  -  Jokiranta Risto, SeSi</v>
      </c>
      <c r="E28" s="80"/>
      <c r="F28" s="80"/>
      <c r="G28" s="80"/>
      <c r="H28" s="65">
        <v>11</v>
      </c>
      <c r="I28" s="71" t="s">
        <v>27</v>
      </c>
      <c r="J28" s="66">
        <v>5</v>
      </c>
      <c r="K28" s="72"/>
      <c r="L28" s="65">
        <v>11</v>
      </c>
      <c r="M28" s="71" t="s">
        <v>27</v>
      </c>
      <c r="N28" s="66">
        <v>2</v>
      </c>
      <c r="O28" s="72"/>
      <c r="P28" s="65">
        <v>10</v>
      </c>
      <c r="Q28" s="71" t="s">
        <v>27</v>
      </c>
      <c r="R28" s="66">
        <v>12</v>
      </c>
      <c r="S28" s="73"/>
      <c r="T28" s="65">
        <v>11</v>
      </c>
      <c r="U28" s="71" t="s">
        <v>27</v>
      </c>
      <c r="V28" s="66">
        <v>6</v>
      </c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3</v>
      </c>
      <c r="AD28" s="75" t="s">
        <v>27</v>
      </c>
      <c r="AE28" s="76">
        <f>IF($H28-$J28&lt;0,1,0)+IF($L28-$N28&lt;0,1,0)+IF($P28-$R28&lt;0,1,0)+IF($T28-$V28&lt;0,1,0)+IF($X28-$Z28&lt;0,1,0)</f>
        <v>1</v>
      </c>
      <c r="AF28" s="77"/>
      <c r="AG28" s="78">
        <f>IF($AC28-$AE28&gt;0,1,0)</f>
        <v>1</v>
      </c>
      <c r="AH28" s="67" t="s">
        <v>27</v>
      </c>
      <c r="AI28" s="79">
        <f>IF($AC28-$AE28&lt;0,1,0)</f>
        <v>0</v>
      </c>
      <c r="AJ28" s="92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92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Ström Börje, KoKu  -  Jokiranta Risto, SeSi</v>
      </c>
      <c r="E30" s="80"/>
      <c r="F30" s="80"/>
      <c r="G30" s="80"/>
      <c r="H30" s="65">
        <v>11</v>
      </c>
      <c r="I30" s="71" t="s">
        <v>27</v>
      </c>
      <c r="J30" s="66">
        <v>4</v>
      </c>
      <c r="K30" s="72"/>
      <c r="L30" s="65">
        <v>11</v>
      </c>
      <c r="M30" s="71" t="s">
        <v>27</v>
      </c>
      <c r="N30" s="66">
        <v>1</v>
      </c>
      <c r="O30" s="72"/>
      <c r="P30" s="65">
        <v>11</v>
      </c>
      <c r="Q30" s="71" t="s">
        <v>27</v>
      </c>
      <c r="R30" s="66">
        <v>2</v>
      </c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3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1</v>
      </c>
      <c r="AH30" s="67" t="s">
        <v>27</v>
      </c>
      <c r="AI30" s="79">
        <f>IF($AC30-$AE30&lt;0,1,0)</f>
        <v>0</v>
      </c>
      <c r="AJ30" s="92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Koistinen Juho, SeSi  -  Tevaniemi Juhani, SeSi</v>
      </c>
      <c r="E31" s="80"/>
      <c r="F31" s="80"/>
      <c r="G31" s="80"/>
      <c r="H31" s="65">
        <v>7</v>
      </c>
      <c r="I31" s="71" t="s">
        <v>27</v>
      </c>
      <c r="J31" s="66">
        <v>11</v>
      </c>
      <c r="K31" s="72"/>
      <c r="L31" s="65">
        <v>7</v>
      </c>
      <c r="M31" s="71" t="s">
        <v>27</v>
      </c>
      <c r="N31" s="66">
        <v>11</v>
      </c>
      <c r="O31" s="72"/>
      <c r="P31" s="65">
        <v>8</v>
      </c>
      <c r="Q31" s="71" t="s">
        <v>27</v>
      </c>
      <c r="R31" s="66">
        <v>11</v>
      </c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3</v>
      </c>
      <c r="AF31" s="77"/>
      <c r="AG31" s="78">
        <f>IF($AC31-$AE31&gt;0,1,0)</f>
        <v>0</v>
      </c>
      <c r="AH31" s="67" t="s">
        <v>27</v>
      </c>
      <c r="AI31" s="79">
        <f>IF($AC31-$AE31&lt;0,1,0)</f>
        <v>1</v>
      </c>
      <c r="AJ31" s="92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Pääkkö Alice, SeSi  -  Mäntyniemi Keijo, KurVi</v>
      </c>
      <c r="E32" s="80"/>
      <c r="F32" s="80"/>
      <c r="G32" s="80"/>
      <c r="H32" s="65">
        <v>9</v>
      </c>
      <c r="I32" s="71" t="s">
        <v>27</v>
      </c>
      <c r="J32" s="66">
        <v>11</v>
      </c>
      <c r="K32" s="72"/>
      <c r="L32" s="65">
        <v>0</v>
      </c>
      <c r="M32" s="71" t="s">
        <v>27</v>
      </c>
      <c r="N32" s="66">
        <v>11</v>
      </c>
      <c r="O32" s="72"/>
      <c r="P32" s="65">
        <v>9</v>
      </c>
      <c r="Q32" s="71" t="s">
        <v>27</v>
      </c>
      <c r="R32" s="66">
        <v>11</v>
      </c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3</v>
      </c>
      <c r="AF32" s="77"/>
      <c r="AG32" s="78">
        <f>IF($AC32-$AE32&gt;0,1,0)</f>
        <v>0</v>
      </c>
      <c r="AH32" s="67" t="s">
        <v>27</v>
      </c>
      <c r="AI32" s="79">
        <f>IF($AC32-$AE32&lt;0,1,0)</f>
        <v>1</v>
      </c>
      <c r="AJ32" s="92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92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Ström Börje, KoKu  -  Koistinen Juho, SeSi</v>
      </c>
      <c r="E34" s="80"/>
      <c r="F34" s="80"/>
      <c r="G34" s="80"/>
      <c r="H34" s="65">
        <v>11</v>
      </c>
      <c r="I34" s="71" t="s">
        <v>27</v>
      </c>
      <c r="J34" s="66">
        <v>8</v>
      </c>
      <c r="K34" s="72"/>
      <c r="L34" s="65">
        <v>11</v>
      </c>
      <c r="M34" s="71" t="s">
        <v>27</v>
      </c>
      <c r="N34" s="66">
        <v>6</v>
      </c>
      <c r="O34" s="72"/>
      <c r="P34" s="65">
        <v>11</v>
      </c>
      <c r="Q34" s="71" t="s">
        <v>27</v>
      </c>
      <c r="R34" s="66">
        <v>6</v>
      </c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92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Tevaniemi Juhani, SeSi  -  Pääkkö Alice, SeSi</v>
      </c>
      <c r="E35" s="80"/>
      <c r="F35" s="80"/>
      <c r="G35" s="80"/>
      <c r="H35" s="65">
        <v>12</v>
      </c>
      <c r="I35" s="71" t="s">
        <v>27</v>
      </c>
      <c r="J35" s="66">
        <v>10</v>
      </c>
      <c r="K35" s="72"/>
      <c r="L35" s="65">
        <v>11</v>
      </c>
      <c r="M35" s="71" t="s">
        <v>27</v>
      </c>
      <c r="N35" s="66">
        <v>1</v>
      </c>
      <c r="O35" s="72"/>
      <c r="P35" s="65">
        <v>11</v>
      </c>
      <c r="Q35" s="71" t="s">
        <v>27</v>
      </c>
      <c r="R35" s="66">
        <v>9</v>
      </c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92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Mäntyniemi Keijo, KurVi  -  Jokiranta Risto, SeSi</v>
      </c>
      <c r="E36" s="80"/>
      <c r="F36" s="80"/>
      <c r="G36" s="80"/>
      <c r="H36" s="65">
        <v>11</v>
      </c>
      <c r="I36" s="71" t="s">
        <v>27</v>
      </c>
      <c r="J36" s="66">
        <v>5</v>
      </c>
      <c r="K36" s="72"/>
      <c r="L36" s="65">
        <v>11</v>
      </c>
      <c r="M36" s="71" t="s">
        <v>27</v>
      </c>
      <c r="N36" s="66">
        <v>3</v>
      </c>
      <c r="O36" s="72"/>
      <c r="P36" s="65">
        <v>11</v>
      </c>
      <c r="Q36" s="71" t="s">
        <v>27</v>
      </c>
      <c r="R36" s="66">
        <v>7</v>
      </c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3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1</v>
      </c>
      <c r="AH36" s="69" t="s">
        <v>27</v>
      </c>
      <c r="AI36" s="89">
        <f>IF($AC36-$AE36&lt;0,1,0)</f>
        <v>0</v>
      </c>
      <c r="AJ36" s="92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/>
  <mergeCells count="42">
    <mergeCell ref="Z15:AD15"/>
    <mergeCell ref="AE15:AI15"/>
    <mergeCell ref="F15:J15"/>
    <mergeCell ref="K15:O15"/>
    <mergeCell ref="P15:T15"/>
    <mergeCell ref="U15:Y15"/>
    <mergeCell ref="F14:J14"/>
    <mergeCell ref="K14:O14"/>
    <mergeCell ref="P14:T14"/>
    <mergeCell ref="U14:Y14"/>
    <mergeCell ref="P13:T13"/>
    <mergeCell ref="U13:Y13"/>
    <mergeCell ref="Z11:AD11"/>
    <mergeCell ref="AE11:AI11"/>
    <mergeCell ref="Z12:AD12"/>
    <mergeCell ref="AE12:AI12"/>
    <mergeCell ref="Z14:AD14"/>
    <mergeCell ref="AE14:AI14"/>
    <mergeCell ref="Z13:AD13"/>
    <mergeCell ref="AE13:AI13"/>
    <mergeCell ref="F12:J12"/>
    <mergeCell ref="K12:O12"/>
    <mergeCell ref="P12:T12"/>
    <mergeCell ref="U12:Y12"/>
    <mergeCell ref="F13:J13"/>
    <mergeCell ref="K13:O13"/>
    <mergeCell ref="P9:T9"/>
    <mergeCell ref="U9:Y9"/>
    <mergeCell ref="F11:J11"/>
    <mergeCell ref="K11:O11"/>
    <mergeCell ref="P11:T11"/>
    <mergeCell ref="U11:Y11"/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4">
      <selection activeCell="AL14" sqref="AL14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94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 t="s">
        <v>95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 t="s">
        <v>52</v>
      </c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/>
      <c r="D8" s="31"/>
      <c r="E8" s="31"/>
    </row>
    <row r="9" spans="3:38" ht="14.25" customHeight="1">
      <c r="C9" s="12"/>
      <c r="D9" s="13"/>
      <c r="E9" s="14"/>
      <c r="F9" s="121">
        <v>1</v>
      </c>
      <c r="G9" s="127"/>
      <c r="H9" s="127"/>
      <c r="I9" s="127"/>
      <c r="J9" s="128"/>
      <c r="K9" s="121">
        <v>2</v>
      </c>
      <c r="L9" s="122"/>
      <c r="M9" s="122"/>
      <c r="N9" s="122"/>
      <c r="O9" s="123"/>
      <c r="P9" s="121">
        <v>3</v>
      </c>
      <c r="Q9" s="122"/>
      <c r="R9" s="122"/>
      <c r="S9" s="122"/>
      <c r="T9" s="123"/>
      <c r="U9" s="121">
        <v>4</v>
      </c>
      <c r="V9" s="122"/>
      <c r="W9" s="122"/>
      <c r="X9" s="122"/>
      <c r="Y9" s="123"/>
      <c r="Z9" s="121">
        <v>5</v>
      </c>
      <c r="AA9" s="122"/>
      <c r="AB9" s="122"/>
      <c r="AC9" s="122"/>
      <c r="AD9" s="123"/>
      <c r="AE9" s="121">
        <v>6</v>
      </c>
      <c r="AF9" s="122"/>
      <c r="AG9" s="122"/>
      <c r="AH9" s="122"/>
      <c r="AI9" s="123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2</v>
      </c>
      <c r="C10" s="30">
        <v>1</v>
      </c>
      <c r="D10" s="36">
        <v>1836</v>
      </c>
      <c r="E10" s="14" t="str">
        <f>IF(B10=0,"",INDEX(Nimet!$A$2:$D$251,B10,4))</f>
        <v>Kara Tauno, JysRy</v>
      </c>
      <c r="F10" s="129"/>
      <c r="G10" s="130"/>
      <c r="H10" s="130"/>
      <c r="I10" s="130"/>
      <c r="J10" s="131"/>
      <c r="K10" s="124" t="str">
        <f>CONCATENATE(AC34,"-",AE34)</f>
        <v>3-0</v>
      </c>
      <c r="L10" s="125"/>
      <c r="M10" s="125"/>
      <c r="N10" s="125"/>
      <c r="O10" s="126"/>
      <c r="P10" s="124" t="str">
        <f>CONCATENATE(AC26,"-",AE26)</f>
        <v>1-3</v>
      </c>
      <c r="Q10" s="125"/>
      <c r="R10" s="125"/>
      <c r="S10" s="125"/>
      <c r="T10" s="126"/>
      <c r="U10" s="124" t="str">
        <f>CONCATENATE(AC22,"-",AE22)</f>
        <v>3-0</v>
      </c>
      <c r="V10" s="125"/>
      <c r="W10" s="125"/>
      <c r="X10" s="125"/>
      <c r="Y10" s="126"/>
      <c r="Z10" s="124" t="str">
        <f>CONCATENATE(AC18,"-",AE18)</f>
        <v>0-0</v>
      </c>
      <c r="AA10" s="125"/>
      <c r="AB10" s="125"/>
      <c r="AC10" s="125"/>
      <c r="AD10" s="126"/>
      <c r="AE10" s="124" t="str">
        <f>CONCATENATE(AC30,"-",AE30)</f>
        <v>0-0</v>
      </c>
      <c r="AF10" s="125"/>
      <c r="AG10" s="125"/>
      <c r="AH10" s="125"/>
      <c r="AI10" s="126"/>
      <c r="AJ10" s="29" t="str">
        <f>CONCATENATE(AG18+AG22+AG26+AG30+AG34,"-",AI18+AI22+AI26+AI30+AI34)</f>
        <v>2-1</v>
      </c>
      <c r="AK10" s="29" t="str">
        <f>CONCATENATE(AC18+AC22+AC26+AC30+AC34,"-",AE18+AE22+AE26+AE30+AE34)</f>
        <v>7-3</v>
      </c>
      <c r="AL10" s="70" t="s">
        <v>30</v>
      </c>
    </row>
    <row r="11" spans="2:38" ht="14.25" customHeight="1">
      <c r="B11" s="20">
        <v>21</v>
      </c>
      <c r="C11" s="30">
        <v>2</v>
      </c>
      <c r="D11" s="36">
        <v>1580</v>
      </c>
      <c r="E11" s="14" t="str">
        <f>IF(B11=0,"",INDEX(Nimet!$A$2:$D$251,B11,4))</f>
        <v>Jormanainen Vesa, PT Espoo</v>
      </c>
      <c r="F11" s="124" t="str">
        <f>CONCATENATE(AE34,"-",AC34)</f>
        <v>0-3</v>
      </c>
      <c r="G11" s="125"/>
      <c r="H11" s="125"/>
      <c r="I11" s="125"/>
      <c r="J11" s="126"/>
      <c r="K11" s="129"/>
      <c r="L11" s="130"/>
      <c r="M11" s="130"/>
      <c r="N11" s="130"/>
      <c r="O11" s="131"/>
      <c r="P11" s="124" t="str">
        <f>CONCATENATE(AC31,"-",AE31)</f>
        <v>3-1</v>
      </c>
      <c r="Q11" s="125"/>
      <c r="R11" s="125"/>
      <c r="S11" s="125"/>
      <c r="T11" s="126"/>
      <c r="U11" s="124" t="str">
        <f>CONCATENATE(AC19,"-",AE19)</f>
        <v>3-0</v>
      </c>
      <c r="V11" s="125"/>
      <c r="W11" s="125"/>
      <c r="X11" s="125"/>
      <c r="Y11" s="126"/>
      <c r="Z11" s="124" t="str">
        <f>CONCATENATE(AC27,"-",AE27)</f>
        <v>0-0</v>
      </c>
      <c r="AA11" s="125"/>
      <c r="AB11" s="125"/>
      <c r="AC11" s="125"/>
      <c r="AD11" s="126"/>
      <c r="AE11" s="124" t="str">
        <f>CONCATENATE(AC23,"-",AE23)</f>
        <v>0-0</v>
      </c>
      <c r="AF11" s="127"/>
      <c r="AG11" s="127"/>
      <c r="AH11" s="127"/>
      <c r="AI11" s="128"/>
      <c r="AJ11" s="11" t="str">
        <f>CONCATENATE(AG19+AG23+AG27+AG31+AI34,"-",AI19+AI23+AI27+AI31+AG34)</f>
        <v>2-1</v>
      </c>
      <c r="AK11" s="29" t="str">
        <f>CONCATENATE(AC19+AC23+AC27+AC31+AE34,"-",AE19+AE23+AE27+AE31+AC34)</f>
        <v>6-4</v>
      </c>
      <c r="AL11" s="70" t="s">
        <v>32</v>
      </c>
    </row>
    <row r="12" spans="2:38" ht="14.25" customHeight="1">
      <c r="B12" s="20">
        <v>35</v>
      </c>
      <c r="C12" s="30">
        <v>3</v>
      </c>
      <c r="D12" s="36">
        <v>1558</v>
      </c>
      <c r="E12" s="14" t="str">
        <f>IF(B12=0,"",INDEX(Nimet!$A$2:$D$251,B12,4))</f>
        <v>Taive Kari, ToTe</v>
      </c>
      <c r="F12" s="124" t="str">
        <f>CONCATENATE(AE26,"-",AC26)</f>
        <v>3-1</v>
      </c>
      <c r="G12" s="125"/>
      <c r="H12" s="125"/>
      <c r="I12" s="125"/>
      <c r="J12" s="126"/>
      <c r="K12" s="124" t="str">
        <f>CONCATENATE(AE31,"-",AC31)</f>
        <v>1-3</v>
      </c>
      <c r="L12" s="125"/>
      <c r="M12" s="125"/>
      <c r="N12" s="125"/>
      <c r="O12" s="126"/>
      <c r="P12" s="129"/>
      <c r="Q12" s="130"/>
      <c r="R12" s="130"/>
      <c r="S12" s="130"/>
      <c r="T12" s="131"/>
      <c r="U12" s="124" t="str">
        <f>CONCATENATE(AC35,"-",AE35)</f>
        <v>3-0</v>
      </c>
      <c r="V12" s="125"/>
      <c r="W12" s="125"/>
      <c r="X12" s="125"/>
      <c r="Y12" s="126"/>
      <c r="Z12" s="124" t="str">
        <f>CONCATENATE(AC24,"-",AE24)</f>
        <v>0-0</v>
      </c>
      <c r="AA12" s="125"/>
      <c r="AB12" s="125"/>
      <c r="AC12" s="125"/>
      <c r="AD12" s="126"/>
      <c r="AE12" s="124" t="str">
        <f>CONCATENATE(AC20,"-",AE20)</f>
        <v>0-0</v>
      </c>
      <c r="AF12" s="125"/>
      <c r="AG12" s="125"/>
      <c r="AH12" s="125"/>
      <c r="AI12" s="126"/>
      <c r="AJ12" s="29" t="str">
        <f>CONCATENATE(AG20+AG24+AI26+AI31+AG35,"-",AI20+AI24+AG26+AG31+AI35)</f>
        <v>2-1</v>
      </c>
      <c r="AK12" s="29" t="str">
        <f>CONCATENATE(AC20+AC24+AE26+AE31+AC35,"-",AE20+AE24+AC26+AC31+AE35)</f>
        <v>7-4</v>
      </c>
      <c r="AL12" s="70" t="s">
        <v>31</v>
      </c>
    </row>
    <row r="13" spans="2:38" ht="14.25" customHeight="1">
      <c r="B13" s="20">
        <v>27</v>
      </c>
      <c r="C13" s="30">
        <v>4</v>
      </c>
      <c r="D13" s="36">
        <v>1310</v>
      </c>
      <c r="E13" s="14" t="str">
        <f>IF(B13=0,"",INDEX(Nimet!$A$2:$D$251,B13,4))</f>
        <v>Ojala Alpo, SeSi</v>
      </c>
      <c r="F13" s="124" t="str">
        <f>CONCATENATE(AE22,"-",AC22)</f>
        <v>0-3</v>
      </c>
      <c r="G13" s="125"/>
      <c r="H13" s="125"/>
      <c r="I13" s="125"/>
      <c r="J13" s="126"/>
      <c r="K13" s="124" t="str">
        <f>CONCATENATE(AE19,"-",AC19)</f>
        <v>0-3</v>
      </c>
      <c r="L13" s="125"/>
      <c r="M13" s="125"/>
      <c r="N13" s="125"/>
      <c r="O13" s="126"/>
      <c r="P13" s="124" t="str">
        <f>CONCATENATE(AE35,"-",AC35)</f>
        <v>0-3</v>
      </c>
      <c r="Q13" s="125"/>
      <c r="R13" s="125"/>
      <c r="S13" s="125"/>
      <c r="T13" s="126"/>
      <c r="U13" s="129"/>
      <c r="V13" s="130"/>
      <c r="W13" s="130"/>
      <c r="X13" s="130"/>
      <c r="Y13" s="131"/>
      <c r="Z13" s="124" t="str">
        <f>CONCATENATE(AC32,"-",AE32)</f>
        <v>0-0</v>
      </c>
      <c r="AA13" s="125"/>
      <c r="AB13" s="125"/>
      <c r="AC13" s="125"/>
      <c r="AD13" s="126"/>
      <c r="AE13" s="124" t="str">
        <f>CONCATENATE(AC28,"-",AE28)</f>
        <v>0-0</v>
      </c>
      <c r="AF13" s="125"/>
      <c r="AG13" s="125"/>
      <c r="AH13" s="125"/>
      <c r="AI13" s="126"/>
      <c r="AJ13" s="29" t="str">
        <f>CONCATENATE(AI19+AI22+AG28+AG32+AI35,"-",AG19+AG22+AI28+AI32+AG35)</f>
        <v>0-3</v>
      </c>
      <c r="AK13" s="29" t="str">
        <f>CONCATENATE(AE19+AE22+AC28+AC32+AE35,"-",AC19+AC22+AE28+AE32+AC35)</f>
        <v>0-9</v>
      </c>
      <c r="AL13" s="70" t="s">
        <v>124</v>
      </c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24" t="str">
        <f>CONCATENATE(AE18,"-",AC18)</f>
        <v>0-0</v>
      </c>
      <c r="G14" s="125"/>
      <c r="H14" s="125"/>
      <c r="I14" s="125"/>
      <c r="J14" s="126"/>
      <c r="K14" s="124" t="str">
        <f>CONCATENATE(AE27,"-",AC27)</f>
        <v>0-0</v>
      </c>
      <c r="L14" s="125"/>
      <c r="M14" s="125"/>
      <c r="N14" s="125"/>
      <c r="O14" s="126"/>
      <c r="P14" s="124" t="str">
        <f>CONCATENATE(AE24,"-",AC24)</f>
        <v>0-0</v>
      </c>
      <c r="Q14" s="125"/>
      <c r="R14" s="125"/>
      <c r="S14" s="125"/>
      <c r="T14" s="126"/>
      <c r="U14" s="124" t="str">
        <f>CONCATENATE(AE32,"-",AC32)</f>
        <v>0-0</v>
      </c>
      <c r="V14" s="125"/>
      <c r="W14" s="125"/>
      <c r="X14" s="125"/>
      <c r="Y14" s="126"/>
      <c r="Z14" s="129"/>
      <c r="AA14" s="130"/>
      <c r="AB14" s="130"/>
      <c r="AC14" s="130"/>
      <c r="AD14" s="131"/>
      <c r="AE14" s="124" t="str">
        <f>CONCATENATE(AC36,"-",AE36)</f>
        <v>0-0</v>
      </c>
      <c r="AF14" s="125"/>
      <c r="AG14" s="125"/>
      <c r="AH14" s="125"/>
      <c r="AI14" s="126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4" t="str">
        <f>CONCATENATE(AE30,"-",AC30)</f>
        <v>0-0</v>
      </c>
      <c r="G15" s="125"/>
      <c r="H15" s="125"/>
      <c r="I15" s="125"/>
      <c r="J15" s="126"/>
      <c r="K15" s="124" t="str">
        <f>CONCATENATE(AE23,"-",AC23)</f>
        <v>0-0</v>
      </c>
      <c r="L15" s="125"/>
      <c r="M15" s="125"/>
      <c r="N15" s="125"/>
      <c r="O15" s="126"/>
      <c r="P15" s="124" t="str">
        <f>CONCATENATE(AE20,"-",AC20)</f>
        <v>0-0</v>
      </c>
      <c r="Q15" s="125"/>
      <c r="R15" s="125"/>
      <c r="S15" s="125"/>
      <c r="T15" s="126"/>
      <c r="U15" s="124" t="str">
        <f>CONCATENATE(AE28,"-",AC28)</f>
        <v>0-0</v>
      </c>
      <c r="V15" s="125"/>
      <c r="W15" s="125"/>
      <c r="X15" s="125"/>
      <c r="Y15" s="126"/>
      <c r="Z15" s="124" t="str">
        <f>CONCATENATE(AE36,"-",AC36)</f>
        <v>0-0</v>
      </c>
      <c r="AA15" s="125"/>
      <c r="AB15" s="125"/>
      <c r="AC15" s="125"/>
      <c r="AD15" s="126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120" t="s">
        <v>53</v>
      </c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Kara Tauno, JysRy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92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Jormanainen Vesa, PT Espoo  -  Ojala Alpo, SeSi</v>
      </c>
      <c r="E19" s="80"/>
      <c r="F19" s="80"/>
      <c r="G19" s="80"/>
      <c r="H19" s="93">
        <v>11</v>
      </c>
      <c r="I19" s="81" t="s">
        <v>27</v>
      </c>
      <c r="J19" s="94">
        <v>9</v>
      </c>
      <c r="K19" s="72"/>
      <c r="L19" s="65">
        <v>11</v>
      </c>
      <c r="M19" s="71" t="s">
        <v>27</v>
      </c>
      <c r="N19" s="66">
        <v>9</v>
      </c>
      <c r="O19" s="72"/>
      <c r="P19" s="65">
        <v>11</v>
      </c>
      <c r="Q19" s="71" t="s">
        <v>27</v>
      </c>
      <c r="R19" s="66">
        <v>7</v>
      </c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92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Taive Kari, ToTe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92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92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Kara Tauno, JysRy  -  Ojala Alpo, SeSi</v>
      </c>
      <c r="E22" s="80"/>
      <c r="F22" s="80"/>
      <c r="G22" s="80"/>
      <c r="H22" s="65">
        <v>11</v>
      </c>
      <c r="I22" s="71" t="s">
        <v>27</v>
      </c>
      <c r="J22" s="66">
        <v>4</v>
      </c>
      <c r="K22" s="72"/>
      <c r="L22" s="65">
        <v>11</v>
      </c>
      <c r="M22" s="71" t="s">
        <v>27</v>
      </c>
      <c r="N22" s="66">
        <v>3</v>
      </c>
      <c r="O22" s="72"/>
      <c r="P22" s="65">
        <v>11</v>
      </c>
      <c r="Q22" s="71" t="s">
        <v>27</v>
      </c>
      <c r="R22" s="66">
        <v>5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92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Jormanainen Vesa, PT Espoo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92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Taive Kari, ToTe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92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92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Kara Tauno, JysRy  -  Taive Kari, ToTe</v>
      </c>
      <c r="E26" s="80"/>
      <c r="F26" s="80"/>
      <c r="G26" s="80"/>
      <c r="H26" s="65">
        <v>6</v>
      </c>
      <c r="I26" s="71" t="s">
        <v>27</v>
      </c>
      <c r="J26" s="66">
        <v>11</v>
      </c>
      <c r="K26" s="72"/>
      <c r="L26" s="65">
        <v>7</v>
      </c>
      <c r="M26" s="71" t="s">
        <v>27</v>
      </c>
      <c r="N26" s="66">
        <v>11</v>
      </c>
      <c r="O26" s="72"/>
      <c r="P26" s="65">
        <v>13</v>
      </c>
      <c r="Q26" s="71" t="s">
        <v>27</v>
      </c>
      <c r="R26" s="66">
        <v>11</v>
      </c>
      <c r="S26" s="73"/>
      <c r="T26" s="65">
        <v>7</v>
      </c>
      <c r="U26" s="71" t="s">
        <v>27</v>
      </c>
      <c r="V26" s="66">
        <v>11</v>
      </c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1</v>
      </c>
      <c r="AD26" s="75" t="s">
        <v>27</v>
      </c>
      <c r="AE26" s="76">
        <f>IF($H26-$J26&lt;0,1,0)+IF($L26-$N26&lt;0,1,0)+IF($P26-$R26&lt;0,1,0)+IF($T26-$V26&lt;0,1,0)+IF($X26-$Z26&lt;0,1,0)</f>
        <v>3</v>
      </c>
      <c r="AF26" s="77"/>
      <c r="AG26" s="78">
        <f>IF($AC26-$AE26&gt;0,1,0)</f>
        <v>0</v>
      </c>
      <c r="AH26" s="67" t="s">
        <v>27</v>
      </c>
      <c r="AI26" s="79">
        <f>IF($AC26-$AE26&lt;0,1,0)</f>
        <v>1</v>
      </c>
      <c r="AJ26" s="92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Jormanainen Vesa, PT Espoo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92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Ojala Alpo, SeSi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92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92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Kara Tauno, JysRy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92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Jormanainen Vesa, PT Espoo  -  Taive Kari, ToTe</v>
      </c>
      <c r="E31" s="80"/>
      <c r="F31" s="80"/>
      <c r="G31" s="80"/>
      <c r="H31" s="65">
        <v>11</v>
      </c>
      <c r="I31" s="71" t="s">
        <v>27</v>
      </c>
      <c r="J31" s="66">
        <v>9</v>
      </c>
      <c r="K31" s="72"/>
      <c r="L31" s="65">
        <v>11</v>
      </c>
      <c r="M31" s="71" t="s">
        <v>27</v>
      </c>
      <c r="N31" s="66">
        <v>8</v>
      </c>
      <c r="O31" s="72"/>
      <c r="P31" s="65">
        <v>10</v>
      </c>
      <c r="Q31" s="71" t="s">
        <v>27</v>
      </c>
      <c r="R31" s="66">
        <v>12</v>
      </c>
      <c r="S31" s="73"/>
      <c r="T31" s="65">
        <v>12</v>
      </c>
      <c r="U31" s="71" t="s">
        <v>27</v>
      </c>
      <c r="V31" s="66">
        <v>10</v>
      </c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1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92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Ojala Alpo, SeSi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92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92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Kara Tauno, JysRy  -  Jormanainen Vesa, PT Espoo</v>
      </c>
      <c r="E34" s="80"/>
      <c r="F34" s="80"/>
      <c r="G34" s="80"/>
      <c r="H34" s="65">
        <v>11</v>
      </c>
      <c r="I34" s="71" t="s">
        <v>27</v>
      </c>
      <c r="J34" s="66">
        <v>5</v>
      </c>
      <c r="K34" s="72"/>
      <c r="L34" s="65">
        <v>11</v>
      </c>
      <c r="M34" s="71" t="s">
        <v>27</v>
      </c>
      <c r="N34" s="66">
        <v>3</v>
      </c>
      <c r="O34" s="72"/>
      <c r="P34" s="65">
        <v>11</v>
      </c>
      <c r="Q34" s="71" t="s">
        <v>27</v>
      </c>
      <c r="R34" s="66">
        <v>6</v>
      </c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92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Taive Kari, ToTe  -  Ojala Alpo, SeSi</v>
      </c>
      <c r="E35" s="80"/>
      <c r="F35" s="80"/>
      <c r="G35" s="80"/>
      <c r="H35" s="65">
        <v>11</v>
      </c>
      <c r="I35" s="71" t="s">
        <v>27</v>
      </c>
      <c r="J35" s="66">
        <v>2</v>
      </c>
      <c r="K35" s="72"/>
      <c r="L35" s="65">
        <v>11</v>
      </c>
      <c r="M35" s="71" t="s">
        <v>27</v>
      </c>
      <c r="N35" s="66">
        <v>8</v>
      </c>
      <c r="O35" s="72"/>
      <c r="P35" s="65">
        <v>11</v>
      </c>
      <c r="Q35" s="71" t="s">
        <v>27</v>
      </c>
      <c r="R35" s="66">
        <v>7</v>
      </c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92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92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/>
  <mergeCells count="42"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F15:J15"/>
    <mergeCell ref="K15:O15"/>
    <mergeCell ref="P15:T15"/>
    <mergeCell ref="U15:Y15"/>
    <mergeCell ref="Z15:AD15"/>
    <mergeCell ref="AE15:AI15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4">
      <selection activeCell="AL14" sqref="AL14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94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 t="s">
        <v>96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 t="s">
        <v>52</v>
      </c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/>
      <c r="D8" s="31"/>
      <c r="E8" s="31"/>
    </row>
    <row r="9" spans="3:38" ht="14.25" customHeight="1">
      <c r="C9" s="12"/>
      <c r="D9" s="13"/>
      <c r="E9" s="14"/>
      <c r="F9" s="121">
        <v>1</v>
      </c>
      <c r="G9" s="127"/>
      <c r="H9" s="127"/>
      <c r="I9" s="127"/>
      <c r="J9" s="128"/>
      <c r="K9" s="121">
        <v>2</v>
      </c>
      <c r="L9" s="122"/>
      <c r="M9" s="122"/>
      <c r="N9" s="122"/>
      <c r="O9" s="123"/>
      <c r="P9" s="121">
        <v>3</v>
      </c>
      <c r="Q9" s="122"/>
      <c r="R9" s="122"/>
      <c r="S9" s="122"/>
      <c r="T9" s="123"/>
      <c r="U9" s="121">
        <v>4</v>
      </c>
      <c r="V9" s="122"/>
      <c r="W9" s="122"/>
      <c r="X9" s="122"/>
      <c r="Y9" s="123"/>
      <c r="Z9" s="121">
        <v>5</v>
      </c>
      <c r="AA9" s="122"/>
      <c r="AB9" s="122"/>
      <c r="AC9" s="122"/>
      <c r="AD9" s="123"/>
      <c r="AE9" s="121">
        <v>6</v>
      </c>
      <c r="AF9" s="122"/>
      <c r="AG9" s="122"/>
      <c r="AH9" s="122"/>
      <c r="AI9" s="123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5</v>
      </c>
      <c r="C10" s="30">
        <v>1</v>
      </c>
      <c r="D10" s="36">
        <v>1668</v>
      </c>
      <c r="E10" s="14" t="str">
        <f>IF(B10=0,"",INDEX(Nimet!$A$2:$D$251,B10,4))</f>
        <v>Herrgård Bo-Eric, KoKu</v>
      </c>
      <c r="F10" s="129"/>
      <c r="G10" s="130"/>
      <c r="H10" s="130"/>
      <c r="I10" s="130"/>
      <c r="J10" s="131"/>
      <c r="K10" s="124" t="str">
        <f>CONCATENATE(AC34,"-",AE34)</f>
        <v>3-0</v>
      </c>
      <c r="L10" s="125"/>
      <c r="M10" s="125"/>
      <c r="N10" s="125"/>
      <c r="O10" s="126"/>
      <c r="P10" s="124" t="str">
        <f>CONCATENATE(AC26,"-",AE26)</f>
        <v>3-1</v>
      </c>
      <c r="Q10" s="125"/>
      <c r="R10" s="125"/>
      <c r="S10" s="125"/>
      <c r="T10" s="126"/>
      <c r="U10" s="124" t="str">
        <f>CONCATENATE(AC22,"-",AE22)</f>
        <v>3-0</v>
      </c>
      <c r="V10" s="125"/>
      <c r="W10" s="125"/>
      <c r="X10" s="125"/>
      <c r="Y10" s="126"/>
      <c r="Z10" s="124" t="str">
        <f>CONCATENATE(AC18,"-",AE18)</f>
        <v>0-0</v>
      </c>
      <c r="AA10" s="125"/>
      <c r="AB10" s="125"/>
      <c r="AC10" s="125"/>
      <c r="AD10" s="126"/>
      <c r="AE10" s="124" t="str">
        <f>CONCATENATE(AC30,"-",AE30)</f>
        <v>0-0</v>
      </c>
      <c r="AF10" s="125"/>
      <c r="AG10" s="125"/>
      <c r="AH10" s="125"/>
      <c r="AI10" s="126"/>
      <c r="AJ10" s="29" t="str">
        <f>CONCATENATE(AG18+AG22+AG26+AG30+AG34,"-",AI18+AI22+AI26+AI30+AI34)</f>
        <v>3-0</v>
      </c>
      <c r="AK10" s="29" t="str">
        <f>CONCATENATE(AC18+AC22+AC26+AC30+AC34,"-",AE18+AE22+AE26+AE30+AE34)</f>
        <v>9-1</v>
      </c>
      <c r="AL10" s="70" t="s">
        <v>30</v>
      </c>
    </row>
    <row r="11" spans="2:38" ht="14.25" customHeight="1">
      <c r="B11" s="20">
        <v>14</v>
      </c>
      <c r="C11" s="30">
        <v>2</v>
      </c>
      <c r="D11" s="36">
        <v>1589</v>
      </c>
      <c r="E11" s="14" t="str">
        <f>IF(B11=0,"",INDEX(Nimet!$A$2:$D$251,B11,4))</f>
        <v>Luttunen Juhani, NuSe</v>
      </c>
      <c r="F11" s="124" t="str">
        <f>CONCATENATE(AE34,"-",AC34)</f>
        <v>0-3</v>
      </c>
      <c r="G11" s="125"/>
      <c r="H11" s="125"/>
      <c r="I11" s="125"/>
      <c r="J11" s="126"/>
      <c r="K11" s="129"/>
      <c r="L11" s="130"/>
      <c r="M11" s="130"/>
      <c r="N11" s="130"/>
      <c r="O11" s="131"/>
      <c r="P11" s="124" t="str">
        <f>CONCATENATE(AC31,"-",AE31)</f>
        <v>3-0</v>
      </c>
      <c r="Q11" s="125"/>
      <c r="R11" s="125"/>
      <c r="S11" s="125"/>
      <c r="T11" s="126"/>
      <c r="U11" s="124" t="str">
        <f>CONCATENATE(AC19,"-",AE19)</f>
        <v>3-0</v>
      </c>
      <c r="V11" s="125"/>
      <c r="W11" s="125"/>
      <c r="X11" s="125"/>
      <c r="Y11" s="126"/>
      <c r="Z11" s="124" t="str">
        <f>CONCATENATE(AC27,"-",AE27)</f>
        <v>0-0</v>
      </c>
      <c r="AA11" s="125"/>
      <c r="AB11" s="125"/>
      <c r="AC11" s="125"/>
      <c r="AD11" s="126"/>
      <c r="AE11" s="124" t="str">
        <f>CONCATENATE(AC23,"-",AE23)</f>
        <v>0-0</v>
      </c>
      <c r="AF11" s="127"/>
      <c r="AG11" s="127"/>
      <c r="AH11" s="127"/>
      <c r="AI11" s="128"/>
      <c r="AJ11" s="11" t="str">
        <f>CONCATENATE(AG19+AG23+AG27+AG31+AI34,"-",AI19+AI23+AI27+AI31+AG34)</f>
        <v>2-1</v>
      </c>
      <c r="AK11" s="29" t="str">
        <f>CONCATENATE(AC19+AC23+AC27+AC31+AE34,"-",AE19+AE23+AE27+AE31+AC34)</f>
        <v>6-3</v>
      </c>
      <c r="AL11" s="70" t="s">
        <v>31</v>
      </c>
    </row>
    <row r="12" spans="2:38" ht="14.25" customHeight="1">
      <c r="B12" s="20">
        <v>33</v>
      </c>
      <c r="C12" s="30">
        <v>3</v>
      </c>
      <c r="D12" s="36">
        <v>1344</v>
      </c>
      <c r="E12" s="14" t="str">
        <f>IF(B12=0,"",INDEX(Nimet!$A$2:$D$251,B12,4))</f>
        <v>Övermark Pekka, SeSi</v>
      </c>
      <c r="F12" s="124" t="str">
        <f>CONCATENATE(AE26,"-",AC26)</f>
        <v>1-3</v>
      </c>
      <c r="G12" s="125"/>
      <c r="H12" s="125"/>
      <c r="I12" s="125"/>
      <c r="J12" s="126"/>
      <c r="K12" s="124" t="str">
        <f>CONCATENATE(AE31,"-",AC31)</f>
        <v>0-3</v>
      </c>
      <c r="L12" s="125"/>
      <c r="M12" s="125"/>
      <c r="N12" s="125"/>
      <c r="O12" s="126"/>
      <c r="P12" s="129"/>
      <c r="Q12" s="130"/>
      <c r="R12" s="130"/>
      <c r="S12" s="130"/>
      <c r="T12" s="131"/>
      <c r="U12" s="124" t="str">
        <f>CONCATENATE(AC35,"-",AE35)</f>
        <v>3-2</v>
      </c>
      <c r="V12" s="125"/>
      <c r="W12" s="125"/>
      <c r="X12" s="125"/>
      <c r="Y12" s="126"/>
      <c r="Z12" s="124" t="str">
        <f>CONCATENATE(AC24,"-",AE24)</f>
        <v>0-0</v>
      </c>
      <c r="AA12" s="125"/>
      <c r="AB12" s="125"/>
      <c r="AC12" s="125"/>
      <c r="AD12" s="126"/>
      <c r="AE12" s="124" t="str">
        <f>CONCATENATE(AC20,"-",AE20)</f>
        <v>0-0</v>
      </c>
      <c r="AF12" s="125"/>
      <c r="AG12" s="125"/>
      <c r="AH12" s="125"/>
      <c r="AI12" s="126"/>
      <c r="AJ12" s="29" t="str">
        <f>CONCATENATE(AG20+AG24+AI26+AI31+AG35,"-",AI20+AI24+AG26+AG31+AI35)</f>
        <v>1-2</v>
      </c>
      <c r="AK12" s="29" t="str">
        <f>CONCATENATE(AC20+AC24+AE26+AE31+AC35,"-",AE20+AE24+AC26+AC31+AE35)</f>
        <v>4-8</v>
      </c>
      <c r="AL12" s="70" t="s">
        <v>32</v>
      </c>
    </row>
    <row r="13" spans="2:38" ht="14.25" customHeight="1">
      <c r="B13" s="20">
        <v>8</v>
      </c>
      <c r="C13" s="30">
        <v>4</v>
      </c>
      <c r="D13" s="36">
        <v>1220</v>
      </c>
      <c r="E13" s="14" t="str">
        <f>IF(B13=0,"",INDEX(Nimet!$A$2:$D$251,B13,4))</f>
        <v>Ström Börje, KoKu</v>
      </c>
      <c r="F13" s="124" t="str">
        <f>CONCATENATE(AE22,"-",AC22)</f>
        <v>0-3</v>
      </c>
      <c r="G13" s="125"/>
      <c r="H13" s="125"/>
      <c r="I13" s="125"/>
      <c r="J13" s="126"/>
      <c r="K13" s="124" t="str">
        <f>CONCATENATE(AE19,"-",AC19)</f>
        <v>0-3</v>
      </c>
      <c r="L13" s="125"/>
      <c r="M13" s="125"/>
      <c r="N13" s="125"/>
      <c r="O13" s="126"/>
      <c r="P13" s="124" t="str">
        <f>CONCATENATE(AE35,"-",AC35)</f>
        <v>2-3</v>
      </c>
      <c r="Q13" s="125"/>
      <c r="R13" s="125"/>
      <c r="S13" s="125"/>
      <c r="T13" s="126"/>
      <c r="U13" s="129"/>
      <c r="V13" s="130"/>
      <c r="W13" s="130"/>
      <c r="X13" s="130"/>
      <c r="Y13" s="131"/>
      <c r="Z13" s="124" t="str">
        <f>CONCATENATE(AC32,"-",AE32)</f>
        <v>0-0</v>
      </c>
      <c r="AA13" s="125"/>
      <c r="AB13" s="125"/>
      <c r="AC13" s="125"/>
      <c r="AD13" s="126"/>
      <c r="AE13" s="124" t="str">
        <f>CONCATENATE(AC28,"-",AE28)</f>
        <v>0-0</v>
      </c>
      <c r="AF13" s="125"/>
      <c r="AG13" s="125"/>
      <c r="AH13" s="125"/>
      <c r="AI13" s="126"/>
      <c r="AJ13" s="29" t="str">
        <f>CONCATENATE(AI19+AI22+AG28+AG32+AI35,"-",AG19+AG22+AI28+AI32+AG35)</f>
        <v>0-3</v>
      </c>
      <c r="AK13" s="29" t="str">
        <f>CONCATENATE(AE19+AE22+AC28+AC32+AE35,"-",AC19+AC22+AE28+AE32+AC35)</f>
        <v>2-9</v>
      </c>
      <c r="AL13" s="70" t="s">
        <v>124</v>
      </c>
    </row>
    <row r="14" spans="2:38" ht="14.25" customHeight="1">
      <c r="B14" s="20">
        <v>12</v>
      </c>
      <c r="C14" s="30">
        <v>5</v>
      </c>
      <c r="D14" s="36">
        <v>1063</v>
      </c>
      <c r="E14" s="14" t="str">
        <f>IF(B14=0,"",INDEX(Nimet!$A$2:$D$251,B14,4))</f>
        <v>Väyrynen Viljo, LrTU</v>
      </c>
      <c r="F14" s="124" t="str">
        <f>CONCATENATE(AE18,"-",AC18)</f>
        <v>0-0</v>
      </c>
      <c r="G14" s="125"/>
      <c r="H14" s="125"/>
      <c r="I14" s="125"/>
      <c r="J14" s="126"/>
      <c r="K14" s="124" t="str">
        <f>CONCATENATE(AE27,"-",AC27)</f>
        <v>0-0</v>
      </c>
      <c r="L14" s="125"/>
      <c r="M14" s="125"/>
      <c r="N14" s="125"/>
      <c r="O14" s="126"/>
      <c r="P14" s="124" t="str">
        <f>CONCATENATE(AE24,"-",AC24)</f>
        <v>0-0</v>
      </c>
      <c r="Q14" s="125"/>
      <c r="R14" s="125"/>
      <c r="S14" s="125"/>
      <c r="T14" s="126"/>
      <c r="U14" s="124" t="str">
        <f>CONCATENATE(AE32,"-",AC32)</f>
        <v>0-0</v>
      </c>
      <c r="V14" s="125"/>
      <c r="W14" s="125"/>
      <c r="X14" s="125"/>
      <c r="Y14" s="126"/>
      <c r="Z14" s="129"/>
      <c r="AA14" s="130"/>
      <c r="AB14" s="130"/>
      <c r="AC14" s="130"/>
      <c r="AD14" s="131"/>
      <c r="AE14" s="124" t="str">
        <f>CONCATENATE(AC36,"-",AE36)</f>
        <v>0-0</v>
      </c>
      <c r="AF14" s="125"/>
      <c r="AG14" s="125"/>
      <c r="AH14" s="125"/>
      <c r="AI14" s="126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4" t="str">
        <f>CONCATENATE(AE30,"-",AC30)</f>
        <v>0-0</v>
      </c>
      <c r="G15" s="125"/>
      <c r="H15" s="125"/>
      <c r="I15" s="125"/>
      <c r="J15" s="126"/>
      <c r="K15" s="124" t="str">
        <f>CONCATENATE(AE23,"-",AC23)</f>
        <v>0-0</v>
      </c>
      <c r="L15" s="125"/>
      <c r="M15" s="125"/>
      <c r="N15" s="125"/>
      <c r="O15" s="126"/>
      <c r="P15" s="124" t="str">
        <f>CONCATENATE(AE20,"-",AC20)</f>
        <v>0-0</v>
      </c>
      <c r="Q15" s="125"/>
      <c r="R15" s="125"/>
      <c r="S15" s="125"/>
      <c r="T15" s="126"/>
      <c r="U15" s="124" t="str">
        <f>CONCATENATE(AE28,"-",AC28)</f>
        <v>0-0</v>
      </c>
      <c r="V15" s="125"/>
      <c r="W15" s="125"/>
      <c r="X15" s="125"/>
      <c r="Y15" s="126"/>
      <c r="Z15" s="124" t="str">
        <f>CONCATENATE(AE36,"-",AC36)</f>
        <v>0-0</v>
      </c>
      <c r="AA15" s="125"/>
      <c r="AB15" s="125"/>
      <c r="AC15" s="125"/>
      <c r="AD15" s="126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120" t="s">
        <v>53</v>
      </c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Herrgård Bo-Eric, KoKu  -  Väyrynen Viljo, LrTU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92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Luttunen Juhani, NuSe  -  Ström Börje, KoKu</v>
      </c>
      <c r="E19" s="80"/>
      <c r="F19" s="80"/>
      <c r="G19" s="80"/>
      <c r="H19" s="93">
        <v>11</v>
      </c>
      <c r="I19" s="81" t="s">
        <v>27</v>
      </c>
      <c r="J19" s="94">
        <v>5</v>
      </c>
      <c r="K19" s="72"/>
      <c r="L19" s="65">
        <v>11</v>
      </c>
      <c r="M19" s="71" t="s">
        <v>27</v>
      </c>
      <c r="N19" s="66">
        <v>4</v>
      </c>
      <c r="O19" s="72"/>
      <c r="P19" s="65">
        <v>11</v>
      </c>
      <c r="Q19" s="71" t="s">
        <v>27</v>
      </c>
      <c r="R19" s="66">
        <v>5</v>
      </c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92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Övermark Pekka, SeSi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92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92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Herrgård Bo-Eric, KoKu  -  Ström Börje, KoKu</v>
      </c>
      <c r="E22" s="80"/>
      <c r="F22" s="80"/>
      <c r="G22" s="80"/>
      <c r="H22" s="65">
        <v>11</v>
      </c>
      <c r="I22" s="71" t="s">
        <v>27</v>
      </c>
      <c r="J22" s="66">
        <v>6</v>
      </c>
      <c r="K22" s="72"/>
      <c r="L22" s="65">
        <v>11</v>
      </c>
      <c r="M22" s="71" t="s">
        <v>27</v>
      </c>
      <c r="N22" s="66">
        <v>4</v>
      </c>
      <c r="O22" s="72"/>
      <c r="P22" s="65">
        <v>11</v>
      </c>
      <c r="Q22" s="71" t="s">
        <v>27</v>
      </c>
      <c r="R22" s="66">
        <v>4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92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Luttunen Juhani, NuSe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92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Övermark Pekka, SeSi  -  Väyrynen Viljo, LrTU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92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92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Herrgård Bo-Eric, KoKu  -  Övermark Pekka, SeSi</v>
      </c>
      <c r="E26" s="80"/>
      <c r="F26" s="80"/>
      <c r="G26" s="80"/>
      <c r="H26" s="65">
        <v>11</v>
      </c>
      <c r="I26" s="71" t="s">
        <v>27</v>
      </c>
      <c r="J26" s="66">
        <v>3</v>
      </c>
      <c r="K26" s="72"/>
      <c r="L26" s="65">
        <v>9</v>
      </c>
      <c r="M26" s="71" t="s">
        <v>27</v>
      </c>
      <c r="N26" s="66">
        <v>11</v>
      </c>
      <c r="O26" s="72"/>
      <c r="P26" s="65">
        <v>11</v>
      </c>
      <c r="Q26" s="71" t="s">
        <v>27</v>
      </c>
      <c r="R26" s="66">
        <v>2</v>
      </c>
      <c r="S26" s="73"/>
      <c r="T26" s="65">
        <v>11</v>
      </c>
      <c r="U26" s="71" t="s">
        <v>27</v>
      </c>
      <c r="V26" s="66">
        <v>7</v>
      </c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1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92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Luttunen Juhani, NuSe  -  Väyrynen Viljo, LrTU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92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Ström Börje, KoKu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92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92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Herrgård Bo-Eric, KoKu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92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Luttunen Juhani, NuSe  -  Övermark Pekka, SeSi</v>
      </c>
      <c r="E31" s="80"/>
      <c r="F31" s="80"/>
      <c r="G31" s="80"/>
      <c r="H31" s="65">
        <v>11</v>
      </c>
      <c r="I31" s="71" t="s">
        <v>27</v>
      </c>
      <c r="J31" s="66">
        <v>7</v>
      </c>
      <c r="K31" s="72"/>
      <c r="L31" s="65">
        <v>11</v>
      </c>
      <c r="M31" s="71" t="s">
        <v>27</v>
      </c>
      <c r="N31" s="66">
        <v>4</v>
      </c>
      <c r="O31" s="72"/>
      <c r="P31" s="65">
        <v>11</v>
      </c>
      <c r="Q31" s="71" t="s">
        <v>27</v>
      </c>
      <c r="R31" s="66">
        <v>4</v>
      </c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92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Ström Börje, KoKu  -  Väyrynen Viljo, LrTU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92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92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Herrgård Bo-Eric, KoKu  -  Luttunen Juhani, NuSe</v>
      </c>
      <c r="E34" s="80"/>
      <c r="F34" s="80"/>
      <c r="G34" s="80"/>
      <c r="H34" s="65">
        <v>11</v>
      </c>
      <c r="I34" s="71" t="s">
        <v>27</v>
      </c>
      <c r="J34" s="66">
        <v>9</v>
      </c>
      <c r="K34" s="72"/>
      <c r="L34" s="65">
        <v>11</v>
      </c>
      <c r="M34" s="71" t="s">
        <v>27</v>
      </c>
      <c r="N34" s="66">
        <v>7</v>
      </c>
      <c r="O34" s="72"/>
      <c r="P34" s="65">
        <v>11</v>
      </c>
      <c r="Q34" s="71" t="s">
        <v>27</v>
      </c>
      <c r="R34" s="66">
        <v>6</v>
      </c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92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Övermark Pekka, SeSi  -  Ström Börje, KoKu</v>
      </c>
      <c r="E35" s="80"/>
      <c r="F35" s="80"/>
      <c r="G35" s="80"/>
      <c r="H35" s="65">
        <v>11</v>
      </c>
      <c r="I35" s="71" t="s">
        <v>27</v>
      </c>
      <c r="J35" s="66">
        <v>4</v>
      </c>
      <c r="K35" s="72"/>
      <c r="L35" s="65">
        <v>12</v>
      </c>
      <c r="M35" s="71" t="s">
        <v>27</v>
      </c>
      <c r="N35" s="66">
        <v>10</v>
      </c>
      <c r="O35" s="72"/>
      <c r="P35" s="65">
        <v>4</v>
      </c>
      <c r="Q35" s="71" t="s">
        <v>27</v>
      </c>
      <c r="R35" s="66">
        <v>11</v>
      </c>
      <c r="S35" s="73"/>
      <c r="T35" s="65">
        <v>8</v>
      </c>
      <c r="U35" s="71" t="s">
        <v>27</v>
      </c>
      <c r="V35" s="66">
        <v>11</v>
      </c>
      <c r="W35" s="73"/>
      <c r="X35" s="65">
        <v>11</v>
      </c>
      <c r="Y35" s="71" t="s">
        <v>27</v>
      </c>
      <c r="Z35" s="66">
        <v>7</v>
      </c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2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92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Väyrynen Viljo, LrTU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92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/>
  <mergeCells count="42"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F15:J15"/>
    <mergeCell ref="K15:O15"/>
    <mergeCell ref="P15:T15"/>
    <mergeCell ref="U15:Y15"/>
    <mergeCell ref="Z15:AD15"/>
    <mergeCell ref="AE15:AI15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3" sqref="I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98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2</v>
      </c>
      <c r="D9" s="49">
        <v>1</v>
      </c>
      <c r="E9" s="44" t="s">
        <v>99</v>
      </c>
      <c r="F9" s="5" t="str">
        <f>IF(C9=0,"",INDEX(Nimet!$A$2:$D$251,C9,4))</f>
        <v>Kara Tauno, JysRy</v>
      </c>
      <c r="G9" s="40" t="s">
        <v>54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54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68</v>
      </c>
      <c r="H11" s="118" t="s">
        <v>128</v>
      </c>
      <c r="I11" s="23"/>
      <c r="J11" s="6"/>
    </row>
    <row r="12" spans="3:10" ht="14.25" customHeight="1">
      <c r="C12" s="20">
        <v>14</v>
      </c>
      <c r="D12" s="50">
        <v>4</v>
      </c>
      <c r="E12" s="45" t="s">
        <v>100</v>
      </c>
      <c r="F12" s="4" t="str">
        <f>IF(C12=0,"",INDEX(Nimet!$A$2:$D$251,C12,4))</f>
        <v>Luttunen Juhani, NuSe</v>
      </c>
      <c r="G12" s="37"/>
      <c r="H12" s="25"/>
      <c r="I12" s="40" t="s">
        <v>59</v>
      </c>
      <c r="J12" s="6"/>
    </row>
    <row r="13" spans="3:10" ht="14.25" customHeight="1">
      <c r="C13" s="20">
        <v>35</v>
      </c>
      <c r="D13" s="49">
        <v>5</v>
      </c>
      <c r="E13" s="44" t="s">
        <v>107</v>
      </c>
      <c r="F13" s="5" t="str">
        <f>IF(C13=0,"",INDEX(Nimet!$A$2:$D$251,C13,4))</f>
        <v>Taive Kari, ToTe</v>
      </c>
      <c r="G13" s="40" t="s">
        <v>90</v>
      </c>
      <c r="H13" s="25"/>
      <c r="I13" s="119" t="s">
        <v>134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59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59</v>
      </c>
      <c r="H15" s="37" t="s">
        <v>131</v>
      </c>
      <c r="I15" s="23"/>
      <c r="J15" s="6"/>
    </row>
    <row r="16" spans="3:10" ht="14.25" customHeight="1">
      <c r="C16" s="20">
        <v>5</v>
      </c>
      <c r="D16" s="50">
        <v>8</v>
      </c>
      <c r="E16" s="45" t="s">
        <v>101</v>
      </c>
      <c r="F16" s="4" t="str">
        <f>IF(C16=0,"",INDEX(Nimet!$A$2:$D$251,C16,4))</f>
        <v>Herrgård Bo-Eric, KoKu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13" sqref="AI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102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46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25</v>
      </c>
      <c r="B10" s="30">
        <v>1</v>
      </c>
      <c r="C10" s="36">
        <v>1546</v>
      </c>
      <c r="D10" s="14" t="str">
        <f>IF(A10=0,"",INDEX(Nimet!$A$2:$D$251,A10,4))</f>
        <v>Kallinki Tuomas, SeSi</v>
      </c>
      <c r="E10" s="129"/>
      <c r="F10" s="130"/>
      <c r="G10" s="130"/>
      <c r="H10" s="130"/>
      <c r="I10" s="131"/>
      <c r="J10" s="124" t="str">
        <f>CONCATENATE(AB22,"-",AD22)</f>
        <v>3-1</v>
      </c>
      <c r="K10" s="125"/>
      <c r="L10" s="125"/>
      <c r="M10" s="125"/>
      <c r="N10" s="126"/>
      <c r="O10" s="124" t="str">
        <f>CONCATENATE(AB16,"-",AD16)</f>
        <v>3-0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2-0</v>
      </c>
      <c r="Z10" s="122"/>
      <c r="AA10" s="122"/>
      <c r="AB10" s="122"/>
      <c r="AC10" s="123"/>
      <c r="AD10" s="121" t="str">
        <f>CONCATENATE(AB16+AB19+AB22,"-",AD16+AD19+AD22)</f>
        <v>6-1</v>
      </c>
      <c r="AE10" s="122"/>
      <c r="AF10" s="122"/>
      <c r="AG10" s="122"/>
      <c r="AH10" s="123"/>
      <c r="AI10" s="70" t="s">
        <v>30</v>
      </c>
    </row>
    <row r="11" spans="1:35" ht="14.25" customHeight="1">
      <c r="A11" s="20">
        <v>33</v>
      </c>
      <c r="B11" s="30">
        <v>2</v>
      </c>
      <c r="C11" s="36">
        <v>1344</v>
      </c>
      <c r="D11" s="14" t="str">
        <f>IF(A11=0,"",INDEX(Nimet!$A$2:$D$251,A11,4))</f>
        <v>Övermark Pekka, SeSi</v>
      </c>
      <c r="E11" s="124" t="str">
        <f>CONCATENATE(AD22,"-",AB22)</f>
        <v>1-3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3-1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1-1</v>
      </c>
      <c r="Z11" s="122"/>
      <c r="AA11" s="122"/>
      <c r="AB11" s="122"/>
      <c r="AC11" s="123"/>
      <c r="AD11" s="121" t="str">
        <f>CONCATENATE(AB17+AB20+AD22,"-",AD17+AD20+AB22)</f>
        <v>4-4</v>
      </c>
      <c r="AE11" s="122"/>
      <c r="AF11" s="122"/>
      <c r="AG11" s="122"/>
      <c r="AH11" s="123"/>
      <c r="AI11" s="70" t="s">
        <v>31</v>
      </c>
    </row>
    <row r="12" spans="1:35" ht="14.25" customHeight="1">
      <c r="A12" s="20">
        <v>19</v>
      </c>
      <c r="B12" s="30">
        <v>3</v>
      </c>
      <c r="C12" s="36">
        <v>1304</v>
      </c>
      <c r="D12" s="14" t="str">
        <f>IF(A12=0,"",INDEX(Nimet!$A$2:$D$251,A12,4))</f>
        <v>Kaarineva Ismo, PT 75</v>
      </c>
      <c r="E12" s="124" t="str">
        <f>CONCATENATE(AD16,"-",AB16)</f>
        <v>0-3</v>
      </c>
      <c r="F12" s="125"/>
      <c r="G12" s="125"/>
      <c r="H12" s="125"/>
      <c r="I12" s="126"/>
      <c r="J12" s="124" t="str">
        <f>CONCATENATE(AD20,"-",AB20)</f>
        <v>1-3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0-2</v>
      </c>
      <c r="Z12" s="122"/>
      <c r="AA12" s="122"/>
      <c r="AB12" s="122"/>
      <c r="AC12" s="123"/>
      <c r="AD12" s="121" t="str">
        <f>CONCATENATE(AD16+AD20+AB23,"-",AB16+AB20+AD23)</f>
        <v>1-6</v>
      </c>
      <c r="AE12" s="122"/>
      <c r="AF12" s="122"/>
      <c r="AG12" s="122"/>
      <c r="AH12" s="123"/>
      <c r="AI12" s="70" t="s">
        <v>32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Kallinki Tuomas, SeSi  -  Kaarineva Ismo, PT 75</v>
      </c>
      <c r="G16" s="65">
        <v>12</v>
      </c>
      <c r="H16" s="71" t="s">
        <v>27</v>
      </c>
      <c r="I16" s="66">
        <v>10</v>
      </c>
      <c r="J16" s="72"/>
      <c r="K16" s="65">
        <v>13</v>
      </c>
      <c r="L16" s="71" t="s">
        <v>27</v>
      </c>
      <c r="M16" s="66">
        <v>11</v>
      </c>
      <c r="N16" s="72"/>
      <c r="O16" s="65">
        <v>11</v>
      </c>
      <c r="P16" s="71" t="s">
        <v>27</v>
      </c>
      <c r="Q16" s="66">
        <v>7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Övermark Pekka, SeSi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Kallinki Tuomas, SeSi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Övermark Pekka, SeSi  -  Kaarineva Ismo, PT 75</v>
      </c>
      <c r="G20" s="65">
        <v>12</v>
      </c>
      <c r="H20" s="71" t="s">
        <v>27</v>
      </c>
      <c r="I20" s="66">
        <v>10</v>
      </c>
      <c r="J20" s="72"/>
      <c r="K20" s="65">
        <v>12</v>
      </c>
      <c r="L20" s="71" t="s">
        <v>27</v>
      </c>
      <c r="M20" s="66">
        <v>10</v>
      </c>
      <c r="N20" s="72"/>
      <c r="O20" s="65">
        <v>5</v>
      </c>
      <c r="P20" s="71" t="s">
        <v>27</v>
      </c>
      <c r="Q20" s="66">
        <v>11</v>
      </c>
      <c r="R20" s="73"/>
      <c r="S20" s="65">
        <v>12</v>
      </c>
      <c r="T20" s="71" t="s">
        <v>27</v>
      </c>
      <c r="U20" s="66">
        <v>10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Kallinki Tuomas, SeSi  -  Övermark Pekka, SeSi</v>
      </c>
      <c r="G22" s="65">
        <v>11</v>
      </c>
      <c r="H22" s="71" t="s">
        <v>27</v>
      </c>
      <c r="I22" s="66">
        <v>8</v>
      </c>
      <c r="J22" s="72"/>
      <c r="K22" s="65">
        <v>11</v>
      </c>
      <c r="L22" s="71" t="s">
        <v>27</v>
      </c>
      <c r="M22" s="66">
        <v>8</v>
      </c>
      <c r="N22" s="72"/>
      <c r="O22" s="65">
        <v>6</v>
      </c>
      <c r="P22" s="71" t="s">
        <v>27</v>
      </c>
      <c r="Q22" s="66">
        <v>11</v>
      </c>
      <c r="R22" s="73"/>
      <c r="S22" s="65">
        <v>11</v>
      </c>
      <c r="T22" s="71" t="s">
        <v>27</v>
      </c>
      <c r="U22" s="66">
        <v>8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Kaarineva Ismo, PT 75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>
        <v>23</v>
      </c>
      <c r="B29" s="30">
        <v>1</v>
      </c>
      <c r="C29" s="36">
        <v>1413</v>
      </c>
      <c r="D29" s="14" t="str">
        <f>IF(A29=0,"",INDEX(Nimet!$A$2:$D$251,A29,4))</f>
        <v>Antinoja Jari, SeSi</v>
      </c>
      <c r="E29" s="129"/>
      <c r="F29" s="130"/>
      <c r="G29" s="130"/>
      <c r="H29" s="130"/>
      <c r="I29" s="131"/>
      <c r="J29" s="124" t="str">
        <f>CONCATENATE(AB41,"-",AD41)</f>
        <v>3-0</v>
      </c>
      <c r="K29" s="125"/>
      <c r="L29" s="125"/>
      <c r="M29" s="125"/>
      <c r="N29" s="126"/>
      <c r="O29" s="124" t="str">
        <f>CONCATENATE(AB35,"-",AD35)</f>
        <v>3-1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2-0</v>
      </c>
      <c r="Z29" s="122"/>
      <c r="AA29" s="122"/>
      <c r="AB29" s="122"/>
      <c r="AC29" s="123"/>
      <c r="AD29" s="121" t="str">
        <f>CONCATENATE(AB35+AB38+AB41,"-",AD35+AD38+AD41)</f>
        <v>6-1</v>
      </c>
      <c r="AE29" s="122"/>
      <c r="AF29" s="122"/>
      <c r="AG29" s="122"/>
      <c r="AH29" s="123"/>
      <c r="AI29" s="70" t="s">
        <v>30</v>
      </c>
    </row>
    <row r="30" spans="1:35" ht="14.25" customHeight="1">
      <c r="A30" s="20">
        <v>31</v>
      </c>
      <c r="B30" s="30">
        <v>2</v>
      </c>
      <c r="C30" s="36">
        <v>1328</v>
      </c>
      <c r="D30" s="14" t="str">
        <f>IF(A30=0,"",INDEX(Nimet!$A$2:$D$251,A30,4))</f>
        <v>Repetti Vesa-Matti, SeSi</v>
      </c>
      <c r="E30" s="124" t="str">
        <f>CONCATENATE(AD41,"-",AB41)</f>
        <v>0-3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0-3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0-2</v>
      </c>
      <c r="Z30" s="122"/>
      <c r="AA30" s="122"/>
      <c r="AB30" s="122"/>
      <c r="AC30" s="123"/>
      <c r="AD30" s="121" t="str">
        <f>CONCATENATE(AB36+AB39+AD41,"-",AD36+AD39+AB41)</f>
        <v>0-6</v>
      </c>
      <c r="AE30" s="122"/>
      <c r="AF30" s="122"/>
      <c r="AG30" s="122"/>
      <c r="AH30" s="123"/>
      <c r="AI30" s="70" t="s">
        <v>32</v>
      </c>
    </row>
    <row r="31" spans="1:35" ht="14.25" customHeight="1">
      <c r="A31" s="20">
        <v>3</v>
      </c>
      <c r="B31" s="30">
        <v>3</v>
      </c>
      <c r="C31" s="36">
        <v>1220</v>
      </c>
      <c r="D31" s="14" t="str">
        <f>IF(A31=0,"",INDEX(Nimet!$A$2:$D$251,A31,4))</f>
        <v>Vesaluoma Jari, KePTS</v>
      </c>
      <c r="E31" s="124" t="str">
        <f>CONCATENATE(AD35,"-",AB35)</f>
        <v>1-3</v>
      </c>
      <c r="F31" s="125"/>
      <c r="G31" s="125"/>
      <c r="H31" s="125"/>
      <c r="I31" s="126"/>
      <c r="J31" s="124" t="str">
        <f>CONCATENATE(AD39,"-",AB39)</f>
        <v>3-0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1-1</v>
      </c>
      <c r="Z31" s="122"/>
      <c r="AA31" s="122"/>
      <c r="AB31" s="122"/>
      <c r="AC31" s="123"/>
      <c r="AD31" s="121" t="str">
        <f>CONCATENATE(AD35+AD39+AB42,"-",AB35+AB39+AD42)</f>
        <v>4-3</v>
      </c>
      <c r="AE31" s="122"/>
      <c r="AF31" s="122"/>
      <c r="AG31" s="122"/>
      <c r="AH31" s="123"/>
      <c r="AI31" s="70" t="s">
        <v>31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Antinoja Jari, SeSi  -  Vesaluoma Jari, KePTS</v>
      </c>
      <c r="G35" s="65">
        <v>11</v>
      </c>
      <c r="H35" s="71" t="s">
        <v>27</v>
      </c>
      <c r="I35" s="66">
        <v>6</v>
      </c>
      <c r="J35" s="72"/>
      <c r="K35" s="65">
        <v>11</v>
      </c>
      <c r="L35" s="71" t="s">
        <v>27</v>
      </c>
      <c r="M35" s="66">
        <v>9</v>
      </c>
      <c r="N35" s="72"/>
      <c r="O35" s="65">
        <v>7</v>
      </c>
      <c r="P35" s="71" t="s">
        <v>27</v>
      </c>
      <c r="Q35" s="66">
        <v>11</v>
      </c>
      <c r="R35" s="73"/>
      <c r="S35" s="65">
        <v>12</v>
      </c>
      <c r="T35" s="71" t="s">
        <v>27</v>
      </c>
      <c r="U35" s="66">
        <v>10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Repetti Vesa-Matti, SeSi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Antinoja Jari, SeSi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Repetti Vesa-Matti, SeSi  -  Vesaluoma Jari, KePTS</v>
      </c>
      <c r="G39" s="65">
        <v>8</v>
      </c>
      <c r="H39" s="71" t="s">
        <v>27</v>
      </c>
      <c r="I39" s="66">
        <v>11</v>
      </c>
      <c r="J39" s="72"/>
      <c r="K39" s="65">
        <v>6</v>
      </c>
      <c r="L39" s="71" t="s">
        <v>27</v>
      </c>
      <c r="M39" s="66">
        <v>11</v>
      </c>
      <c r="N39" s="72"/>
      <c r="O39" s="65">
        <v>10</v>
      </c>
      <c r="P39" s="71" t="s">
        <v>27</v>
      </c>
      <c r="Q39" s="66">
        <v>12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Antinoja Jari, SeSi  -  Repetti Vesa-Matti, SeSi</v>
      </c>
      <c r="G41" s="65">
        <v>11</v>
      </c>
      <c r="H41" s="71" t="s">
        <v>27</v>
      </c>
      <c r="I41" s="66">
        <v>3</v>
      </c>
      <c r="J41" s="72"/>
      <c r="K41" s="65">
        <v>12</v>
      </c>
      <c r="L41" s="71" t="s">
        <v>27</v>
      </c>
      <c r="M41" s="66">
        <v>10</v>
      </c>
      <c r="N41" s="72"/>
      <c r="O41" s="65">
        <v>11</v>
      </c>
      <c r="P41" s="71" t="s">
        <v>27</v>
      </c>
      <c r="Q41" s="66">
        <v>4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Vesaluoma Jari, KePTS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0:AC30"/>
    <mergeCell ref="AD30:AH30"/>
    <mergeCell ref="Y32:AC32"/>
    <mergeCell ref="AD32:AH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E29:I29"/>
    <mergeCell ref="J29:N29"/>
    <mergeCell ref="O29:S29"/>
    <mergeCell ref="T29:X29"/>
    <mergeCell ref="Y28:AC28"/>
    <mergeCell ref="AD28:AH28"/>
    <mergeCell ref="Y29:AC29"/>
    <mergeCell ref="AD29:AH29"/>
    <mergeCell ref="Y11:AC11"/>
    <mergeCell ref="AD11:AH11"/>
    <mergeCell ref="Y12:AC12"/>
    <mergeCell ref="AD12:AH12"/>
    <mergeCell ref="Y13:AC13"/>
    <mergeCell ref="AD13:AH13"/>
    <mergeCell ref="E13:I13"/>
    <mergeCell ref="J13:N13"/>
    <mergeCell ref="O13:S13"/>
    <mergeCell ref="T13:X13"/>
    <mergeCell ref="E28:I28"/>
    <mergeCell ref="J28:N28"/>
    <mergeCell ref="O28:S28"/>
    <mergeCell ref="T28:X28"/>
    <mergeCell ref="O11:S11"/>
    <mergeCell ref="T11:X11"/>
    <mergeCell ref="O10:S10"/>
    <mergeCell ref="T10:X10"/>
    <mergeCell ref="E12:I12"/>
    <mergeCell ref="J12:N12"/>
    <mergeCell ref="O12:S12"/>
    <mergeCell ref="T12:X12"/>
    <mergeCell ref="E9:I9"/>
    <mergeCell ref="J9:N9"/>
    <mergeCell ref="E10:I10"/>
    <mergeCell ref="J10:N10"/>
    <mergeCell ref="E11:I11"/>
    <mergeCell ref="J11:N11"/>
    <mergeCell ref="Y9:AC9"/>
    <mergeCell ref="AD9:AH9"/>
    <mergeCell ref="Y10:AC10"/>
    <mergeCell ref="AD10:AH10"/>
    <mergeCell ref="O9:S9"/>
    <mergeCell ref="T9:X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I13" sqref="I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103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25</v>
      </c>
      <c r="D9" s="49">
        <v>1</v>
      </c>
      <c r="E9" s="44" t="s">
        <v>99</v>
      </c>
      <c r="F9" s="5" t="str">
        <f>IF(C9=0,"",INDEX(Nimet!$A$2:$D$251,C9,4))</f>
        <v>Kallinki Tuomas, SeSi</v>
      </c>
      <c r="G9" s="40" t="s">
        <v>44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44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57</v>
      </c>
      <c r="H11" s="118" t="s">
        <v>125</v>
      </c>
      <c r="I11" s="23"/>
      <c r="J11" s="6"/>
    </row>
    <row r="12" spans="3:10" ht="14.25" customHeight="1">
      <c r="C12" s="20">
        <v>3</v>
      </c>
      <c r="D12" s="50">
        <v>4</v>
      </c>
      <c r="E12" s="45" t="s">
        <v>100</v>
      </c>
      <c r="F12" s="4" t="str">
        <f>IF(C12=0,"",INDEX(Nimet!$A$2:$D$251,C12,4))</f>
        <v>Vesaluoma Jari, KePTS</v>
      </c>
      <c r="G12" s="37"/>
      <c r="H12" s="25"/>
      <c r="I12" s="40" t="s">
        <v>44</v>
      </c>
      <c r="J12" s="6"/>
    </row>
    <row r="13" spans="3:10" ht="14.25" customHeight="1">
      <c r="C13" s="20">
        <v>33</v>
      </c>
      <c r="D13" s="49">
        <v>5</v>
      </c>
      <c r="E13" s="44" t="s">
        <v>107</v>
      </c>
      <c r="F13" s="5" t="str">
        <f>IF(C13=0,"",INDEX(Nimet!$A$2:$D$251,C13,4))</f>
        <v>Övermark Pekka, SeSi</v>
      </c>
      <c r="G13" s="40" t="s">
        <v>49</v>
      </c>
      <c r="H13" s="25"/>
      <c r="I13" s="119" t="s">
        <v>130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49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80</v>
      </c>
      <c r="H15" s="37" t="s">
        <v>122</v>
      </c>
      <c r="I15" s="23"/>
      <c r="J15" s="6"/>
    </row>
    <row r="16" spans="3:10" ht="14.25" customHeight="1">
      <c r="C16" s="20">
        <v>23</v>
      </c>
      <c r="D16" s="50">
        <v>8</v>
      </c>
      <c r="E16" s="45" t="s">
        <v>101</v>
      </c>
      <c r="F16" s="4" t="str">
        <f>IF(C16=0,"",INDEX(Nimet!$A$2:$D$251,C16,4))</f>
        <v>Antinoja Jari, SeSi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7">
      <selection activeCell="AI32" sqref="AI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94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104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105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1">
        <v>1</v>
      </c>
      <c r="F9" s="122"/>
      <c r="G9" s="122"/>
      <c r="H9" s="122"/>
      <c r="I9" s="123"/>
      <c r="J9" s="121">
        <v>2</v>
      </c>
      <c r="K9" s="122"/>
      <c r="L9" s="122"/>
      <c r="M9" s="122"/>
      <c r="N9" s="123"/>
      <c r="O9" s="121">
        <v>3</v>
      </c>
      <c r="P9" s="122"/>
      <c r="Q9" s="122"/>
      <c r="R9" s="122"/>
      <c r="S9" s="123"/>
      <c r="T9" s="121">
        <v>4</v>
      </c>
      <c r="U9" s="122"/>
      <c r="V9" s="122"/>
      <c r="W9" s="122"/>
      <c r="X9" s="123"/>
      <c r="Y9" s="121" t="s">
        <v>0</v>
      </c>
      <c r="Z9" s="122"/>
      <c r="AA9" s="122"/>
      <c r="AB9" s="122"/>
      <c r="AC9" s="123"/>
      <c r="AD9" s="121" t="s">
        <v>1</v>
      </c>
      <c r="AE9" s="122"/>
      <c r="AF9" s="122"/>
      <c r="AG9" s="122"/>
      <c r="AH9" s="123"/>
      <c r="AI9" s="29" t="s">
        <v>2</v>
      </c>
    </row>
    <row r="10" spans="1:35" ht="14.25" customHeight="1">
      <c r="A10" s="20">
        <v>2</v>
      </c>
      <c r="B10" s="30">
        <v>1</v>
      </c>
      <c r="C10" s="36">
        <v>1836</v>
      </c>
      <c r="D10" s="14" t="str">
        <f>IF(A10=0,"",INDEX(Nimet!$A$2:$D$251,A10,4))</f>
        <v>Kara Tauno, JysRy</v>
      </c>
      <c r="E10" s="129"/>
      <c r="F10" s="130"/>
      <c r="G10" s="130"/>
      <c r="H10" s="130"/>
      <c r="I10" s="131"/>
      <c r="J10" s="124" t="str">
        <f>CONCATENATE(AB22,"-",AD22)</f>
        <v>3-1</v>
      </c>
      <c r="K10" s="125"/>
      <c r="L10" s="125"/>
      <c r="M10" s="125"/>
      <c r="N10" s="126"/>
      <c r="O10" s="124" t="str">
        <f>CONCATENATE(AB16,"-",AD16)</f>
        <v>3-0</v>
      </c>
      <c r="P10" s="125"/>
      <c r="Q10" s="125"/>
      <c r="R10" s="125"/>
      <c r="S10" s="126"/>
      <c r="T10" s="124" t="str">
        <f>CONCATENATE(AB19,"-",AD19)</f>
        <v>0-0</v>
      </c>
      <c r="U10" s="125"/>
      <c r="V10" s="125"/>
      <c r="W10" s="125"/>
      <c r="X10" s="126"/>
      <c r="Y10" s="121" t="str">
        <f>CONCATENATE(AF16+AF19+AF22,"-",AH16+AH19+AH22)</f>
        <v>2-0</v>
      </c>
      <c r="Z10" s="122"/>
      <c r="AA10" s="122"/>
      <c r="AB10" s="122"/>
      <c r="AC10" s="123"/>
      <c r="AD10" s="121" t="str">
        <f>CONCATENATE(AB16+AB19+AB22,"-",AD16+AD19+AD22)</f>
        <v>6-1</v>
      </c>
      <c r="AE10" s="122"/>
      <c r="AF10" s="122"/>
      <c r="AG10" s="122"/>
      <c r="AH10" s="123"/>
      <c r="AI10" s="70" t="s">
        <v>30</v>
      </c>
    </row>
    <row r="11" spans="1:35" ht="14.25" customHeight="1">
      <c r="A11" s="20">
        <v>7</v>
      </c>
      <c r="B11" s="30">
        <v>2</v>
      </c>
      <c r="C11" s="36">
        <v>1649</v>
      </c>
      <c r="D11" s="14" t="str">
        <f>IF(A11=0,"",INDEX(Nimet!$A$2:$D$251,A11,4))</f>
        <v>Risku Jarkko, KoKu</v>
      </c>
      <c r="E11" s="124" t="str">
        <f>CONCATENATE(AD22,"-",AB22)</f>
        <v>1-3</v>
      </c>
      <c r="F11" s="125"/>
      <c r="G11" s="125"/>
      <c r="H11" s="125"/>
      <c r="I11" s="126"/>
      <c r="J11" s="129"/>
      <c r="K11" s="130"/>
      <c r="L11" s="130"/>
      <c r="M11" s="130"/>
      <c r="N11" s="131"/>
      <c r="O11" s="124" t="str">
        <f>CONCATENATE(AB20,"-",AD20)</f>
        <v>3-0</v>
      </c>
      <c r="P11" s="125"/>
      <c r="Q11" s="125"/>
      <c r="R11" s="125"/>
      <c r="S11" s="126"/>
      <c r="T11" s="124" t="str">
        <f>CONCATENATE(AB17,"-",AD17)</f>
        <v>0-0</v>
      </c>
      <c r="U11" s="125"/>
      <c r="V11" s="125"/>
      <c r="W11" s="125"/>
      <c r="X11" s="126"/>
      <c r="Y11" s="121" t="str">
        <f>CONCATENATE(AF17+AF20+AH22,"-",AH17+AH20+AF22)</f>
        <v>1-1</v>
      </c>
      <c r="Z11" s="122"/>
      <c r="AA11" s="122"/>
      <c r="AB11" s="122"/>
      <c r="AC11" s="123"/>
      <c r="AD11" s="121" t="str">
        <f>CONCATENATE(AB17+AB20+AD22,"-",AD17+AD20+AB22)</f>
        <v>4-3</v>
      </c>
      <c r="AE11" s="122"/>
      <c r="AF11" s="122"/>
      <c r="AG11" s="122"/>
      <c r="AH11" s="123"/>
      <c r="AI11" s="70" t="s">
        <v>31</v>
      </c>
    </row>
    <row r="12" spans="1:35" ht="14.25" customHeight="1">
      <c r="A12" s="20">
        <v>25</v>
      </c>
      <c r="B12" s="30">
        <v>3</v>
      </c>
      <c r="C12" s="36">
        <v>1546</v>
      </c>
      <c r="D12" s="14" t="str">
        <f>IF(A12=0,"",INDEX(Nimet!$A$2:$D$251,A12,4))</f>
        <v>Kallinki Tuomas, SeSi</v>
      </c>
      <c r="E12" s="124" t="str">
        <f>CONCATENATE(AD16,"-",AB16)</f>
        <v>0-3</v>
      </c>
      <c r="F12" s="125"/>
      <c r="G12" s="125"/>
      <c r="H12" s="125"/>
      <c r="I12" s="126"/>
      <c r="J12" s="124" t="str">
        <f>CONCATENATE(AD20,"-",AB20)</f>
        <v>0-3</v>
      </c>
      <c r="K12" s="125"/>
      <c r="L12" s="125"/>
      <c r="M12" s="125"/>
      <c r="N12" s="126"/>
      <c r="O12" s="129"/>
      <c r="P12" s="130"/>
      <c r="Q12" s="130"/>
      <c r="R12" s="130"/>
      <c r="S12" s="131"/>
      <c r="T12" s="124" t="str">
        <f>CONCATENATE(AB23,"-",AD23)</f>
        <v>0-0</v>
      </c>
      <c r="U12" s="125"/>
      <c r="V12" s="125"/>
      <c r="W12" s="125"/>
      <c r="X12" s="126"/>
      <c r="Y12" s="121" t="str">
        <f>CONCATENATE(AH16+AH20+AF23,"-",AF16+AF20+AH23)</f>
        <v>0-2</v>
      </c>
      <c r="Z12" s="122"/>
      <c r="AA12" s="122"/>
      <c r="AB12" s="122"/>
      <c r="AC12" s="123"/>
      <c r="AD12" s="121" t="str">
        <f>CONCATENATE(AD16+AD20+AB23,"-",AB16+AB20+AD23)</f>
        <v>0-6</v>
      </c>
      <c r="AE12" s="122"/>
      <c r="AF12" s="122"/>
      <c r="AG12" s="122"/>
      <c r="AH12" s="123"/>
      <c r="AI12" s="70" t="s">
        <v>32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4" t="str">
        <f>CONCATENATE(AD19,"-",AB19)</f>
        <v>0-0</v>
      </c>
      <c r="F13" s="125"/>
      <c r="G13" s="125"/>
      <c r="H13" s="125"/>
      <c r="I13" s="126"/>
      <c r="J13" s="124" t="str">
        <f>CONCATENATE(AD17,"-",AB17)</f>
        <v>0-0</v>
      </c>
      <c r="K13" s="125"/>
      <c r="L13" s="125"/>
      <c r="M13" s="125"/>
      <c r="N13" s="126"/>
      <c r="O13" s="124" t="str">
        <f>CONCATENATE(AD23,"-",AB23)</f>
        <v>0-0</v>
      </c>
      <c r="P13" s="125"/>
      <c r="Q13" s="125"/>
      <c r="R13" s="125"/>
      <c r="S13" s="126"/>
      <c r="T13" s="129"/>
      <c r="U13" s="130"/>
      <c r="V13" s="130"/>
      <c r="W13" s="130"/>
      <c r="X13" s="131"/>
      <c r="Y13" s="121" t="str">
        <f>CONCATENATE(AH17+AH19+AH23,"-",AF17+AF19+AF23)</f>
        <v>0-0</v>
      </c>
      <c r="Z13" s="122"/>
      <c r="AA13" s="122"/>
      <c r="AB13" s="122"/>
      <c r="AC13" s="123"/>
      <c r="AD13" s="121" t="str">
        <f>CONCATENATE(AD17+AD19+AD23,"-",AB17+AB19+AB23)</f>
        <v>0-0</v>
      </c>
      <c r="AE13" s="122"/>
      <c r="AF13" s="122"/>
      <c r="AG13" s="122"/>
      <c r="AH13" s="123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Kara Tauno, JysRy  -  Kallinki Tuomas, SeSi</v>
      </c>
      <c r="G16" s="65">
        <v>11</v>
      </c>
      <c r="H16" s="71" t="s">
        <v>27</v>
      </c>
      <c r="I16" s="66">
        <v>7</v>
      </c>
      <c r="J16" s="72"/>
      <c r="K16" s="65">
        <v>11</v>
      </c>
      <c r="L16" s="71" t="s">
        <v>27</v>
      </c>
      <c r="M16" s="66">
        <v>6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Risku Jarkko, KoKu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Kara Tauno, JysRy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Risku Jarkko, KoKu  -  Kallinki Tuomas, SeSi</v>
      </c>
      <c r="G20" s="65">
        <v>11</v>
      </c>
      <c r="H20" s="71" t="s">
        <v>27</v>
      </c>
      <c r="I20" s="66">
        <v>3</v>
      </c>
      <c r="J20" s="72"/>
      <c r="K20" s="65">
        <v>11</v>
      </c>
      <c r="L20" s="71" t="s">
        <v>27</v>
      </c>
      <c r="M20" s="66">
        <v>8</v>
      </c>
      <c r="N20" s="72"/>
      <c r="O20" s="65">
        <v>12</v>
      </c>
      <c r="P20" s="71" t="s">
        <v>27</v>
      </c>
      <c r="Q20" s="66">
        <v>10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Kara Tauno, JysRy  -  Risku Jarkko, KoKu</v>
      </c>
      <c r="G22" s="65">
        <v>10</v>
      </c>
      <c r="H22" s="71" t="s">
        <v>27</v>
      </c>
      <c r="I22" s="66">
        <v>12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6</v>
      </c>
      <c r="R22" s="73"/>
      <c r="S22" s="65">
        <v>11</v>
      </c>
      <c r="T22" s="71" t="s">
        <v>27</v>
      </c>
      <c r="U22" s="66">
        <v>7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Kallinki Tuomas,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21">
        <v>1</v>
      </c>
      <c r="F28" s="122"/>
      <c r="G28" s="122"/>
      <c r="H28" s="122"/>
      <c r="I28" s="123"/>
      <c r="J28" s="121">
        <v>2</v>
      </c>
      <c r="K28" s="122"/>
      <c r="L28" s="122"/>
      <c r="M28" s="122"/>
      <c r="N28" s="123"/>
      <c r="O28" s="121">
        <v>3</v>
      </c>
      <c r="P28" s="122"/>
      <c r="Q28" s="122"/>
      <c r="R28" s="122"/>
      <c r="S28" s="123"/>
      <c r="T28" s="121">
        <v>4</v>
      </c>
      <c r="U28" s="122"/>
      <c r="V28" s="122"/>
      <c r="W28" s="122"/>
      <c r="X28" s="123"/>
      <c r="Y28" s="121" t="s">
        <v>0</v>
      </c>
      <c r="Z28" s="122"/>
      <c r="AA28" s="122"/>
      <c r="AB28" s="122"/>
      <c r="AC28" s="123"/>
      <c r="AD28" s="121" t="s">
        <v>1</v>
      </c>
      <c r="AE28" s="122"/>
      <c r="AF28" s="122"/>
      <c r="AG28" s="122"/>
      <c r="AH28" s="123"/>
      <c r="AI28" s="29" t="s">
        <v>2</v>
      </c>
    </row>
    <row r="29" spans="1:35" ht="14.25" customHeight="1">
      <c r="A29" s="20">
        <v>18</v>
      </c>
      <c r="B29" s="30">
        <v>1</v>
      </c>
      <c r="C29" s="36">
        <v>1764</v>
      </c>
      <c r="D29" s="14" t="str">
        <f>IF(A29=0,"",INDEX(Nimet!$A$2:$D$251,A29,4))</f>
        <v>Faily Jusuf, PT 75</v>
      </c>
      <c r="E29" s="129"/>
      <c r="F29" s="130"/>
      <c r="G29" s="130"/>
      <c r="H29" s="130"/>
      <c r="I29" s="131"/>
      <c r="J29" s="124" t="str">
        <f>CONCATENATE(AB41,"-",AD41)</f>
        <v>3-0</v>
      </c>
      <c r="K29" s="125"/>
      <c r="L29" s="125"/>
      <c r="M29" s="125"/>
      <c r="N29" s="126"/>
      <c r="O29" s="124" t="str">
        <f>CONCATENATE(AB35,"-",AD35)</f>
        <v>3-1</v>
      </c>
      <c r="P29" s="125"/>
      <c r="Q29" s="125"/>
      <c r="R29" s="125"/>
      <c r="S29" s="126"/>
      <c r="T29" s="124" t="str">
        <f>CONCATENATE(AB38,"-",AD38)</f>
        <v>0-0</v>
      </c>
      <c r="U29" s="125"/>
      <c r="V29" s="125"/>
      <c r="W29" s="125"/>
      <c r="X29" s="126"/>
      <c r="Y29" s="121" t="str">
        <f>CONCATENATE(AF35+AF38+AF41,"-",AH35+AH38+AH41)</f>
        <v>2-0</v>
      </c>
      <c r="Z29" s="122"/>
      <c r="AA29" s="122"/>
      <c r="AB29" s="122"/>
      <c r="AC29" s="123"/>
      <c r="AD29" s="121" t="str">
        <f>CONCATENATE(AB35+AB38+AB41,"-",AD35+AD38+AD41)</f>
        <v>6-1</v>
      </c>
      <c r="AE29" s="122"/>
      <c r="AF29" s="122"/>
      <c r="AG29" s="122"/>
      <c r="AH29" s="123"/>
      <c r="AI29" s="70" t="s">
        <v>30</v>
      </c>
    </row>
    <row r="30" spans="1:35" ht="14.25" customHeight="1">
      <c r="A30" s="20">
        <v>5</v>
      </c>
      <c r="B30" s="30">
        <v>2</v>
      </c>
      <c r="C30" s="36">
        <v>1668</v>
      </c>
      <c r="D30" s="14" t="str">
        <f>IF(A30=0,"",INDEX(Nimet!$A$2:$D$251,A30,4))</f>
        <v>Herrgård Bo-Eric, KoKu</v>
      </c>
      <c r="E30" s="124" t="str">
        <f>CONCATENATE(AD41,"-",AB41)</f>
        <v>0-3</v>
      </c>
      <c r="F30" s="125"/>
      <c r="G30" s="125"/>
      <c r="H30" s="125"/>
      <c r="I30" s="126"/>
      <c r="J30" s="129"/>
      <c r="K30" s="130"/>
      <c r="L30" s="130"/>
      <c r="M30" s="130"/>
      <c r="N30" s="131"/>
      <c r="O30" s="124" t="str">
        <f>CONCATENATE(AB39,"-",AD39)</f>
        <v>3-1</v>
      </c>
      <c r="P30" s="125"/>
      <c r="Q30" s="125"/>
      <c r="R30" s="125"/>
      <c r="S30" s="126"/>
      <c r="T30" s="124" t="str">
        <f>CONCATENATE(AB36,"-",AD36)</f>
        <v>0-0</v>
      </c>
      <c r="U30" s="125"/>
      <c r="V30" s="125"/>
      <c r="W30" s="125"/>
      <c r="X30" s="126"/>
      <c r="Y30" s="121" t="str">
        <f>CONCATENATE(AF36+AF39+AH41,"-",AH36+AH39+AF41)</f>
        <v>1-1</v>
      </c>
      <c r="Z30" s="122"/>
      <c r="AA30" s="122"/>
      <c r="AB30" s="122"/>
      <c r="AC30" s="123"/>
      <c r="AD30" s="121" t="str">
        <f>CONCATENATE(AB36+AB39+AD41,"-",AD36+AD39+AB41)</f>
        <v>3-4</v>
      </c>
      <c r="AE30" s="122"/>
      <c r="AF30" s="122"/>
      <c r="AG30" s="122"/>
      <c r="AH30" s="123"/>
      <c r="AI30" s="70" t="s">
        <v>31</v>
      </c>
    </row>
    <row r="31" spans="1:35" ht="14.25" customHeight="1">
      <c r="A31" s="20">
        <v>14</v>
      </c>
      <c r="B31" s="30">
        <v>3</v>
      </c>
      <c r="C31" s="36">
        <v>1589</v>
      </c>
      <c r="D31" s="14" t="str">
        <f>IF(A31=0,"",INDEX(Nimet!$A$2:$D$251,A31,4))</f>
        <v>Luttunen Juhani, NuSe</v>
      </c>
      <c r="E31" s="124" t="str">
        <f>CONCATENATE(AD35,"-",AB35)</f>
        <v>1-3</v>
      </c>
      <c r="F31" s="125"/>
      <c r="G31" s="125"/>
      <c r="H31" s="125"/>
      <c r="I31" s="126"/>
      <c r="J31" s="124" t="str">
        <f>CONCATENATE(AD39,"-",AB39)</f>
        <v>1-3</v>
      </c>
      <c r="K31" s="125"/>
      <c r="L31" s="125"/>
      <c r="M31" s="125"/>
      <c r="N31" s="126"/>
      <c r="O31" s="129"/>
      <c r="P31" s="130"/>
      <c r="Q31" s="130"/>
      <c r="R31" s="130"/>
      <c r="S31" s="131"/>
      <c r="T31" s="124" t="str">
        <f>CONCATENATE(AB42,"-",AD42)</f>
        <v>0-0</v>
      </c>
      <c r="U31" s="125"/>
      <c r="V31" s="125"/>
      <c r="W31" s="125"/>
      <c r="X31" s="126"/>
      <c r="Y31" s="121" t="str">
        <f>CONCATENATE(AH35+AH39+AF42,"-",AF35+AF39+AH42)</f>
        <v>0-2</v>
      </c>
      <c r="Z31" s="122"/>
      <c r="AA31" s="122"/>
      <c r="AB31" s="122"/>
      <c r="AC31" s="123"/>
      <c r="AD31" s="121" t="str">
        <f>CONCATENATE(AD35+AD39+AB42,"-",AB35+AB39+AD42)</f>
        <v>2-6</v>
      </c>
      <c r="AE31" s="122"/>
      <c r="AF31" s="122"/>
      <c r="AG31" s="122"/>
      <c r="AH31" s="123"/>
      <c r="AI31" s="70" t="s">
        <v>32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24" t="str">
        <f>CONCATENATE(AD38,"-",AB38)</f>
        <v>0-0</v>
      </c>
      <c r="F32" s="125"/>
      <c r="G32" s="125"/>
      <c r="H32" s="125"/>
      <c r="I32" s="126"/>
      <c r="J32" s="124" t="str">
        <f>CONCATENATE(AD36,"-",AB36)</f>
        <v>0-0</v>
      </c>
      <c r="K32" s="125"/>
      <c r="L32" s="125"/>
      <c r="M32" s="125"/>
      <c r="N32" s="126"/>
      <c r="O32" s="124" t="str">
        <f>CONCATENATE(AD42,"-",AB42)</f>
        <v>0-0</v>
      </c>
      <c r="P32" s="125"/>
      <c r="Q32" s="125"/>
      <c r="R32" s="125"/>
      <c r="S32" s="126"/>
      <c r="T32" s="129"/>
      <c r="U32" s="130"/>
      <c r="V32" s="130"/>
      <c r="W32" s="130"/>
      <c r="X32" s="131"/>
      <c r="Y32" s="121" t="str">
        <f>CONCATENATE(AH36+AH38+AH42,"-",AF36+AF38+AF42)</f>
        <v>0-0</v>
      </c>
      <c r="Z32" s="122"/>
      <c r="AA32" s="122"/>
      <c r="AB32" s="122"/>
      <c r="AC32" s="123"/>
      <c r="AD32" s="121" t="str">
        <f>CONCATENATE(AD36+AD38+AD42,"-",AB36+AB38+AB42)</f>
        <v>0-0</v>
      </c>
      <c r="AE32" s="122"/>
      <c r="AF32" s="122"/>
      <c r="AG32" s="122"/>
      <c r="AH32" s="123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Faily Jusuf, PT 75  -  Luttunen Juhani, NuSe</v>
      </c>
      <c r="G35" s="65">
        <v>11</v>
      </c>
      <c r="H35" s="71" t="s">
        <v>27</v>
      </c>
      <c r="I35" s="66">
        <v>9</v>
      </c>
      <c r="J35" s="72"/>
      <c r="K35" s="65">
        <v>13</v>
      </c>
      <c r="L35" s="71" t="s">
        <v>27</v>
      </c>
      <c r="M35" s="66">
        <v>11</v>
      </c>
      <c r="N35" s="72"/>
      <c r="O35" s="65">
        <v>9</v>
      </c>
      <c r="P35" s="71" t="s">
        <v>27</v>
      </c>
      <c r="Q35" s="66">
        <v>11</v>
      </c>
      <c r="R35" s="73"/>
      <c r="S35" s="65">
        <v>11</v>
      </c>
      <c r="T35" s="71" t="s">
        <v>27</v>
      </c>
      <c r="U35" s="66">
        <v>4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Herrgård Bo-Eric, KoKu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Faily Jusuf, PT 75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Herrgård Bo-Eric, KoKu  -  Luttunen Juhani, NuSe</v>
      </c>
      <c r="G39" s="65">
        <v>9</v>
      </c>
      <c r="H39" s="71" t="s">
        <v>27</v>
      </c>
      <c r="I39" s="66">
        <v>11</v>
      </c>
      <c r="J39" s="72"/>
      <c r="K39" s="65">
        <v>11</v>
      </c>
      <c r="L39" s="71" t="s">
        <v>27</v>
      </c>
      <c r="M39" s="66">
        <v>5</v>
      </c>
      <c r="N39" s="72"/>
      <c r="O39" s="65">
        <v>11</v>
      </c>
      <c r="P39" s="71" t="s">
        <v>27</v>
      </c>
      <c r="Q39" s="66">
        <v>7</v>
      </c>
      <c r="R39" s="73"/>
      <c r="S39" s="65">
        <v>11</v>
      </c>
      <c r="T39" s="71" t="s">
        <v>27</v>
      </c>
      <c r="U39" s="66">
        <v>9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1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Faily Jusuf, PT 75  -  Herrgård Bo-Eric, KoKu</v>
      </c>
      <c r="G41" s="65">
        <v>11</v>
      </c>
      <c r="H41" s="71" t="s">
        <v>27</v>
      </c>
      <c r="I41" s="66">
        <v>2</v>
      </c>
      <c r="J41" s="72"/>
      <c r="K41" s="65">
        <v>11</v>
      </c>
      <c r="L41" s="71" t="s">
        <v>27</v>
      </c>
      <c r="M41" s="66">
        <v>6</v>
      </c>
      <c r="N41" s="72"/>
      <c r="O41" s="65">
        <v>11</v>
      </c>
      <c r="P41" s="71" t="s">
        <v>27</v>
      </c>
      <c r="Q41" s="66">
        <v>3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Luttunen Juhani, NuSe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2010-10-16T16:02:03Z</cp:lastPrinted>
  <dcterms:created xsi:type="dcterms:W3CDTF">2000-10-06T05:15:15Z</dcterms:created>
  <dcterms:modified xsi:type="dcterms:W3CDTF">2014-06-07T16:32:16Z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-952396093</vt:i4>
  </property>
  <property fmtid="{D5CDD505-2E9C-101B-9397-08002B2CF9AE}" pid="3" name="_NewReviewCycle">
    <vt:lpwstr/>
  </property>
  <property fmtid="{D5CDD505-2E9C-101B-9397-08002B2CF9AE}" pid="4" name="_EmailSubject">
    <vt:lpwstr>Väliaikatilanne</vt:lpwstr>
  </property>
  <property fmtid="{D5CDD505-2E9C-101B-9397-08002B2CF9AE}" pid="5" name="_AuthorEmail">
    <vt:lpwstr>Jukka.Kalliokoski@posti.fi</vt:lpwstr>
  </property>
  <property fmtid="{D5CDD505-2E9C-101B-9397-08002B2CF9AE}" pid="6" name="_AuthorEmailDisplayName">
    <vt:lpwstr>Kalliokoski Jukka</vt:lpwstr>
  </property>
  <property fmtid="{D5CDD505-2E9C-101B-9397-08002B2CF9AE}" pid="7" name="_PreviousAdHocReviewCycleID">
    <vt:i4>-1580689602</vt:i4>
  </property>
  <property fmtid="{D5CDD505-2E9C-101B-9397-08002B2CF9AE}" pid="8" name="_ReviewingToolsShownOnce">
    <vt:lpwstr/>
  </property>
</Properties>
</file>